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4. ДЭПР-ДЖКЖ\4. КЛ_Северный\"/>
    </mc:Choice>
  </mc:AlternateContent>
  <xr:revisionPtr revIDLastSave="0" documentId="13_ncr:1_{6892D207-B851-4102-BF8B-68567E22FC0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КЛ 10кВ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_3">'[1]Смета2 проект_ раб_'!$A$93:$N$96</definedName>
    <definedName name="__1_3_1">'[2]Смета2 проект_ раб_'!$A$93:$N$96</definedName>
    <definedName name="__1_3_10">'[3]Смета2 проект_ раб_'!$A$93:$N$96</definedName>
    <definedName name="__1_3_11">'[2]Смета2 проект_ раб_'!$A$93:$N$96</definedName>
    <definedName name="__1_3_12">'[2]Смета2 проект_ раб_'!$A$93:$N$96</definedName>
    <definedName name="__1_3_13">'[4]Смета2 проект_ раб_'!#REF!</definedName>
    <definedName name="__1_3_14">'[4]Смета2 проект_ раб_'!#REF!</definedName>
    <definedName name="__1_3_2">'[2]Смета2 проект_ раб_'!$A$93:$N$96</definedName>
    <definedName name="__1_3_22">'[5]См_2 проектн'!#REF!</definedName>
    <definedName name="__1_3_23">'[5]См_2 проектн'!#REF!</definedName>
    <definedName name="__1_3_26">'[3]Смета2 проект_ раб_'!$A$93:$N$96</definedName>
    <definedName name="__1_3_27">'[3]Смета2 проект_ раб_'!$A$93:$N$96</definedName>
    <definedName name="__1_3_28">'[2]Смета2 проект_ раб_'!$A$93:$N$96</definedName>
    <definedName name="__1_3_29">'[2]Смета2 проект_ раб_'!$A$93:$N$96</definedName>
    <definedName name="__1_3_3">'[5]См_2 проектн'!#REF!</definedName>
    <definedName name="__1_3_30">'[2]Смета2 проект_ раб_'!$A$93:$N$96</definedName>
    <definedName name="__1_3_31">'[2]Смета2 проект_ раб_'!$A$93:$N$96</definedName>
    <definedName name="__1_3_32">'[3]Смета2 проект_ раб_'!$A$93:$N$96</definedName>
    <definedName name="__1_3_33">'[3]Смета2 проект_ раб_'!$A$93:$N$96</definedName>
    <definedName name="__1_3_34">'[2]Смета2 проект_ раб_'!$A$93:$N$96</definedName>
    <definedName name="__1_3_35">'[3]Смета2 проект_ раб_'!$A$93:$N$96</definedName>
    <definedName name="__1_3_36">'[3]Смета2 проект_ раб_'!$A$93:$N$96</definedName>
    <definedName name="__1_3_37">'[3]Смета2 проект_ раб_'!$A$93:$N$96</definedName>
    <definedName name="__1_3_38">'[3]Смета2 проект_ раб_'!$A$93:$N$96</definedName>
    <definedName name="__1_3_39">'[3]Смета2 проект_ раб_'!$A$93:$N$96</definedName>
    <definedName name="__1_3_42">'[3]Смета2 проект_ раб_'!$A$93:$N$96</definedName>
    <definedName name="__1_3_43">'[3]Смета2 проект_ раб_'!$A$93:$N$96</definedName>
    <definedName name="__1_3_45">'[3]Смета2 проект_ раб_'!$A$93:$N$96</definedName>
    <definedName name="__1_3_46">'[3]Смета2 проект_ раб_'!$A$93:$N$96</definedName>
    <definedName name="__1_3_48">'[5]См_2 проектн'!#REF!</definedName>
    <definedName name="__1_3_49">'[5]См_2 проектн'!#REF!</definedName>
    <definedName name="__1_3_50">'[5]См_2 проектн'!#REF!</definedName>
    <definedName name="__1_3_51">'[2]Смета2 проект_ раб_'!$A$93:$N$96</definedName>
    <definedName name="__1_3_52">'[2]Смета2 проект_ раб_'!$A$93:$N$96</definedName>
    <definedName name="__1_3_6">'[2]Смета2 проект_ раб_'!$A$93:$N$96</definedName>
    <definedName name="__1_3_7">'[6]Смета2 проект_ раб_'!$A$93:$N$96</definedName>
    <definedName name="__1_3_70">'[6]Смета2 проект_ раб_'!$A$93:$N$96</definedName>
    <definedName name="__1_3_71">'[6]Смета2 проект_ раб_'!$A$93:$N$96</definedName>
    <definedName name="__1_3_72">'[2]Смета2 проект_ раб_'!$A$93:$N$96</definedName>
    <definedName name="__1_3_73">'[2]Смета2 проект_ раб_'!$A$93:$N$96</definedName>
    <definedName name="__1_3_74">'[5]См_2 проектн'!#REF!</definedName>
    <definedName name="__1_3_75">'[5]См_2 проектн'!#REF!</definedName>
    <definedName name="__1_3_76">'[5]См_2 проектн'!#REF!</definedName>
    <definedName name="__1_3_77">'[5]См_2 проектн'!#REF!</definedName>
    <definedName name="__1_3_78">'[5]См_2 проектн'!#REF!</definedName>
    <definedName name="__1_3_79">'[5]См_2 проектн'!#REF!</definedName>
    <definedName name="__1_3_8">'[6]Смета2 проект_ раб_'!$A$93:$N$96</definedName>
    <definedName name="__1_3_9">'[3]Смета2 проект_ раб_'!$A$93:$N$96</definedName>
    <definedName name="_1">'[1]Смета2 проект_ раб_'!#REF!</definedName>
    <definedName name="_1_1">'[2]Смета2 проект_ раб_'!#REF!</definedName>
    <definedName name="_1_10">'[3]Смета2 проект_ раб_'!#REF!</definedName>
    <definedName name="_1_11">'[2]Смета2 проект_ раб_'!#REF!</definedName>
    <definedName name="_1_12">'[2]Смета2 проект_ раб_'!#REF!</definedName>
    <definedName name="_1_13">'[3]Смета2 проект_ раб_'!#REF!</definedName>
    <definedName name="_1_14">'[3]Смета2 проект_ раб_'!#REF!</definedName>
    <definedName name="_1_2">'[2]Смета2 проект_ раб_'!#REF!</definedName>
    <definedName name="_1_26">'[3]Смета2 проект_ раб_'!#REF!</definedName>
    <definedName name="_1_27">'[3]Смета2 проект_ раб_'!#REF!</definedName>
    <definedName name="_1_28">'[2]Смета2 проект_ раб_'!#REF!</definedName>
    <definedName name="_1_29">'[2]Смета2 проект_ раб_'!#REF!</definedName>
    <definedName name="_1_3">'[7]См_2 Шатурс сети  проект работы'!#REF!</definedName>
    <definedName name="_1_3_1">'[8]См_2 Шатурс сети  проект работы'!#REF!</definedName>
    <definedName name="_1_3_10">'[9]См_2 Шатурс сети  проект работы'!#REF!</definedName>
    <definedName name="_1_3_11">'[8]См_2 Шатурс сети  проект работы'!#REF!</definedName>
    <definedName name="_1_3_12">'[8]См_2 Шатурс сети  проект работы'!#REF!</definedName>
    <definedName name="_1_3_13">'[10]смета 2 проект_ работы'!#REF!</definedName>
    <definedName name="_1_3_14">'[10]смета 2 проект_ работы'!#REF!</definedName>
    <definedName name="_1_3_2">'[8]См_2 Шатурс сети  проект работы'!#REF!</definedName>
    <definedName name="_1_3_22">'[11]См_2 Октябр сети  проект работы'!#REF!</definedName>
    <definedName name="_1_3_23">'[11]См_2 Октябр сети  проект работы'!#REF!</definedName>
    <definedName name="_1_3_26">'[9]См_2 Шатурс сети  проект работы'!#REF!</definedName>
    <definedName name="_1_3_27">'[9]См_2 Шатурс сети  проект работы'!#REF!</definedName>
    <definedName name="_1_3_28">'[8]См_2 Шатурс сети  проект работы'!#REF!</definedName>
    <definedName name="_1_3_29">'[8]См_2 Шатурс сети  проект работы'!#REF!</definedName>
    <definedName name="_1_3_3">'[11]См_2 Октябр сети  проект работы'!#REF!</definedName>
    <definedName name="_1_3_30">'[8]См_2 Шатурс сети  проект работы'!#REF!</definedName>
    <definedName name="_1_3_31">'[8]См_2 Шатурс сети  проект работы'!#REF!</definedName>
    <definedName name="_1_3_32">'[9]См_2 Шатурс сети  проект работы'!#REF!</definedName>
    <definedName name="_1_3_33">'[9]См_2 Шатурс сети  проект работы'!#REF!</definedName>
    <definedName name="_1_3_34">'[8]См_2 Шатурс сети  проект работы'!#REF!</definedName>
    <definedName name="_1_3_35">'[9]См_2 Шатурс сети  проект работы'!#REF!</definedName>
    <definedName name="_1_3_36">'[9]См_2 Шатурс сети  проект работы'!#REF!</definedName>
    <definedName name="_1_3_37">'[9]См_2 Шатурс сети  проект работы'!#REF!</definedName>
    <definedName name="_1_3_38">'[9]См_2 Шатурс сети  проект работы'!#REF!</definedName>
    <definedName name="_1_3_39">'[9]См_2 Шатурс сети  проект работы'!#REF!</definedName>
    <definedName name="_1_3_42">'[9]См_2 Шатурс сети  проект работы'!#REF!</definedName>
    <definedName name="_1_3_43">'[9]См_2 Шатурс сети  проект работы'!#REF!</definedName>
    <definedName name="_1_3_45">'[9]См_2 Шатурс сети  проект работы'!#REF!</definedName>
    <definedName name="_1_3_46">'[9]См_2 Шатурс сети  проект работы'!#REF!</definedName>
    <definedName name="_1_3_48">'[11]См_2 Октябр сети  проект работы'!#REF!</definedName>
    <definedName name="_1_3_49">'[11]См_2 Октябр сети  проект работы'!#REF!</definedName>
    <definedName name="_1_3_50">'[11]См_2 Октябр сети  проект работы'!#REF!</definedName>
    <definedName name="_1_3_51">'[8]См_2 Шатурс сети  проект работы'!#REF!</definedName>
    <definedName name="_1_3_52">'[8]См_2 Шатурс сети  проект работы'!#REF!</definedName>
    <definedName name="_1_3_6">'[8]См_2 Шатурс сети  проект работы'!#REF!</definedName>
    <definedName name="_1_3_7">'[12]См_2 Шатурс сети  проект работы'!#REF!</definedName>
    <definedName name="_1_3_70">'[12]См_2 Шатурс сети  проект работы'!#REF!</definedName>
    <definedName name="_1_3_71">'[12]См_2 Шатурс сети  проект работы'!#REF!</definedName>
    <definedName name="_1_3_72">'[8]См_2 Шатурс сети  проект работы'!#REF!</definedName>
    <definedName name="_1_3_73">'[8]См_2 Шатурс сети  проект работы'!#REF!</definedName>
    <definedName name="_1_3_74">'[11]См_2 Октябр сети  проект работы'!#REF!</definedName>
    <definedName name="_1_3_75">'[11]См_2 Октябр сети  проект работы'!#REF!</definedName>
    <definedName name="_1_3_76">'[11]См_2 Октябр сети  проект работы'!#REF!</definedName>
    <definedName name="_1_3_77">'[11]См_2 Октябр сети  проект работы'!#REF!</definedName>
    <definedName name="_1_3_78">'[11]См_2 Октябр сети  проект работы'!#REF!</definedName>
    <definedName name="_1_3_79">'[11]См_2 Октябр сети  проект работы'!#REF!</definedName>
    <definedName name="_1_3_8">'[12]См_2 Шатурс сети  проект работы'!#REF!</definedName>
    <definedName name="_1_3_9">'[9]См_2 Шатурс сети  проект работы'!#REF!</definedName>
    <definedName name="_1_30">'[2]Смета2 проект_ раб_'!#REF!</definedName>
    <definedName name="_1_31">'[2]Смета2 проект_ раб_'!#REF!</definedName>
    <definedName name="_1_32">'[3]Смета2 проект_ раб_'!#REF!</definedName>
    <definedName name="_1_33">'[3]Смета2 проект_ раб_'!#REF!</definedName>
    <definedName name="_1_34">'[2]Смета2 проект_ раб_'!#REF!</definedName>
    <definedName name="_1_35">'[3]Смета2 проект_ раб_'!#REF!</definedName>
    <definedName name="_1_36">'[3]Смета2 проект_ раб_'!#REF!</definedName>
    <definedName name="_1_37">'[3]Смета2 проект_ раб_'!#REF!</definedName>
    <definedName name="_1_38">'[3]Смета2 проект_ раб_'!#REF!</definedName>
    <definedName name="_1_39">'[3]Смета2 проект_ раб_'!#REF!</definedName>
    <definedName name="_1_42">'[3]Смета2 проект_ раб_'!#REF!</definedName>
    <definedName name="_1_43">'[3]Смета2 проект_ раб_'!#REF!</definedName>
    <definedName name="_1_45">'[3]Смета2 проект_ раб_'!#REF!</definedName>
    <definedName name="_1_46">'[3]Смета2 проект_ раб_'!#REF!</definedName>
    <definedName name="_1_48">'[2]Смета2 проект_ раб_'!#REF!</definedName>
    <definedName name="_1_49">'[2]Смета2 проект_ раб_'!#REF!</definedName>
    <definedName name="_1_5">'[7]См_2 Шатурс сети  проект работы'!#REF!</definedName>
    <definedName name="_1_5_1">'[8]См_2 Шатурс сети  проект работы'!#REF!</definedName>
    <definedName name="_1_5_10">'[9]См_2 Шатурс сети  проект работы'!#REF!</definedName>
    <definedName name="_1_5_11">'[8]См_2 Шатурс сети  проект работы'!#REF!</definedName>
    <definedName name="_1_5_12">'[8]См_2 Шатурс сети  проект работы'!#REF!</definedName>
    <definedName name="_1_5_13">'[9]См_2 Шатурс сети  проект работы'!#REF!</definedName>
    <definedName name="_1_5_14">'[9]См_2 Шатурс сети  проект работы'!#REF!</definedName>
    <definedName name="_1_5_2">'[8]См_2 Шатурс сети  проект работы'!#REF!</definedName>
    <definedName name="_1_5_22">'[13]смета 2 проект_ работы'!#REF!</definedName>
    <definedName name="_1_5_23">'[13]смета 2 проект_ работы'!#REF!</definedName>
    <definedName name="_1_5_26">'[9]См_2 Шатурс сети  проект работы'!#REF!</definedName>
    <definedName name="_1_5_27">'[9]См_2 Шатурс сети  проект работы'!#REF!</definedName>
    <definedName name="_1_5_28">'[8]См_2 Шатурс сети  проект работы'!#REF!</definedName>
    <definedName name="_1_5_29">'[8]См_2 Шатурс сети  проект работы'!#REF!</definedName>
    <definedName name="_1_5_3">'[13]смета 2 проект_ работы'!#REF!</definedName>
    <definedName name="_1_5_30">'[8]См_2 Шатурс сети  проект работы'!#REF!</definedName>
    <definedName name="_1_5_31">'[8]См_2 Шатурс сети  проект работы'!#REF!</definedName>
    <definedName name="_1_5_32">'[9]См_2 Шатурс сети  проект работы'!#REF!</definedName>
    <definedName name="_1_5_33">'[9]См_2 Шатурс сети  проект работы'!#REF!</definedName>
    <definedName name="_1_5_34">'[8]См_2 Шатурс сети  проект работы'!#REF!</definedName>
    <definedName name="_1_5_35">'[9]См_2 Шатурс сети  проект работы'!#REF!</definedName>
    <definedName name="_1_5_36">'[9]См_2 Шатурс сети  проект работы'!#REF!</definedName>
    <definedName name="_1_5_37">'[9]См_2 Шатурс сети  проект работы'!#REF!</definedName>
    <definedName name="_1_5_38">'[9]См_2 Шатурс сети  проект работы'!#REF!</definedName>
    <definedName name="_1_5_39">'[9]См_2 Шатурс сети  проект работы'!#REF!</definedName>
    <definedName name="_1_5_42">'[9]См_2 Шатурс сети  проект работы'!#REF!</definedName>
    <definedName name="_1_5_43">'[9]См_2 Шатурс сети  проект работы'!#REF!</definedName>
    <definedName name="_1_5_45">'[9]См_2 Шатурс сети  проект работы'!#REF!</definedName>
    <definedName name="_1_5_46">'[9]См_2 Шатурс сети  проект работы'!#REF!</definedName>
    <definedName name="_1_5_48">'[13]смета 2 проект_ работы'!#REF!</definedName>
    <definedName name="_1_5_49">'[13]смета 2 проект_ работы'!#REF!</definedName>
    <definedName name="_1_5_50">'[13]смета 2 проект_ работы'!#REF!</definedName>
    <definedName name="_1_5_51">'[8]См_2 Шатурс сети  проект работы'!#REF!</definedName>
    <definedName name="_1_5_52">'[8]См_2 Шатурс сети  проект работы'!#REF!</definedName>
    <definedName name="_1_5_6">'[8]См_2 Шатурс сети  проект работы'!#REF!</definedName>
    <definedName name="_1_5_7">'[12]См_2 Шатурс сети  проект работы'!#REF!</definedName>
    <definedName name="_1_5_70">'[12]См_2 Шатурс сети  проект работы'!#REF!</definedName>
    <definedName name="_1_5_71">'[12]См_2 Шатурс сети  проект работы'!#REF!</definedName>
    <definedName name="_1_5_72">'[8]См_2 Шатурс сети  проект работы'!#REF!</definedName>
    <definedName name="_1_5_73">'[8]См_2 Шатурс сети  проект работы'!#REF!</definedName>
    <definedName name="_1_5_74">'[13]смета 2 проект_ работы'!#REF!</definedName>
    <definedName name="_1_5_75">'[13]смета 2 проект_ работы'!#REF!</definedName>
    <definedName name="_1_5_76">'[13]смета 2 проект_ работы'!#REF!</definedName>
    <definedName name="_1_5_77">'[13]смета 2 проект_ работы'!#REF!</definedName>
    <definedName name="_1_5_78">'[13]смета 2 проект_ работы'!#REF!</definedName>
    <definedName name="_1_5_79">'[13]смета 2 проект_ работы'!#REF!</definedName>
    <definedName name="_1_5_8">'[12]См_2 Шатурс сети  проект работы'!#REF!</definedName>
    <definedName name="_1_5_9">'[9]См_2 Шатурс сети  проект работы'!#REF!</definedName>
    <definedName name="_1_51">'[2]Смета2 проект_ раб_'!#REF!</definedName>
    <definedName name="_1_52">'[2]Смета2 проект_ раб_'!#REF!</definedName>
    <definedName name="_1_6">'[2]Смета2 проект_ раб_'!#REF!</definedName>
    <definedName name="_1_7">'[6]Смета2 проект_ раб_'!#REF!</definedName>
    <definedName name="_1_70">'[6]Смета2 проект_ раб_'!#REF!</definedName>
    <definedName name="_1_71">'[6]Смета2 проект_ раб_'!#REF!</definedName>
    <definedName name="_1_72">'[2]Смета2 проект_ раб_'!#REF!</definedName>
    <definedName name="_1_73">'[2]Смета2 проект_ раб_'!#REF!</definedName>
    <definedName name="_1_8">'[6]Смета2 проект_ раб_'!#REF!</definedName>
    <definedName name="_1_9">'[3]Смета2 проект_ раб_'!#REF!</definedName>
    <definedName name="_19_896">'[7]См_2 Шатурс сети  проект работы'!#REF!</definedName>
    <definedName name="_19_896_1">'[8]См_2 Шатурс сети  проект работы'!#REF!</definedName>
    <definedName name="_19_896_10">'[9]См_2 Шатурс сети  проект работы'!#REF!</definedName>
    <definedName name="_19_896_11">'[8]См_2 Шатурс сети  проект работы'!#REF!</definedName>
    <definedName name="_19_896_12">'[8]См_2 Шатурс сети  проект работы'!#REF!</definedName>
    <definedName name="_19_896_13">'[9]См_2 Шатурс сети  проект работы'!#REF!</definedName>
    <definedName name="_19_896_14">'[9]См_2 Шатурс сети  проект работы'!#REF!</definedName>
    <definedName name="_19_896_2">'[8]См_2 Шатурс сети  проект работы'!#REF!</definedName>
    <definedName name="_19_896_22">'[13]смета 2 проект_ работы'!#REF!</definedName>
    <definedName name="_19_896_23">'[13]смета 2 проект_ работы'!#REF!</definedName>
    <definedName name="_19_896_26">'[9]См_2 Шатурс сети  проект работы'!#REF!</definedName>
    <definedName name="_19_896_27">'[9]См_2 Шатурс сети  проект работы'!#REF!</definedName>
    <definedName name="_19_896_28">'[8]См_2 Шатурс сети  проект работы'!#REF!</definedName>
    <definedName name="_19_896_29">'[8]См_2 Шатурс сети  проект работы'!#REF!</definedName>
    <definedName name="_19_896_3">'[13]смета 2 проект_ работы'!#REF!</definedName>
    <definedName name="_19_896_30">'[8]См_2 Шатурс сети  проект работы'!#REF!</definedName>
    <definedName name="_19_896_31">'[8]См_2 Шатурс сети  проект работы'!#REF!</definedName>
    <definedName name="_19_896_32">'[9]См_2 Шатурс сети  проект работы'!#REF!</definedName>
    <definedName name="_19_896_33">'[9]См_2 Шатурс сети  проект работы'!#REF!</definedName>
    <definedName name="_19_896_34">'[8]См_2 Шатурс сети  проект работы'!#REF!</definedName>
    <definedName name="_19_896_35">'[9]См_2 Шатурс сети  проект работы'!#REF!</definedName>
    <definedName name="_19_896_36">'[9]См_2 Шатурс сети  проект работы'!#REF!</definedName>
    <definedName name="_19_896_37">'[9]См_2 Шатурс сети  проект работы'!#REF!</definedName>
    <definedName name="_19_896_38">'[9]См_2 Шатурс сети  проект работы'!#REF!</definedName>
    <definedName name="_19_896_39">'[9]См_2 Шатурс сети  проект работы'!#REF!</definedName>
    <definedName name="_19_896_42">'[9]См_2 Шатурс сети  проект работы'!#REF!</definedName>
    <definedName name="_19_896_43">'[9]См_2 Шатурс сети  проект работы'!#REF!</definedName>
    <definedName name="_19_896_45">'[9]См_2 Шатурс сети  проект работы'!#REF!</definedName>
    <definedName name="_19_896_46">'[9]См_2 Шатурс сети  проект работы'!#REF!</definedName>
    <definedName name="_19_896_48">'[13]смета 2 проект_ работы'!#REF!</definedName>
    <definedName name="_19_896_49">'[13]смета 2 проект_ работы'!#REF!</definedName>
    <definedName name="_19_896_50">'[13]смета 2 проект_ работы'!#REF!</definedName>
    <definedName name="_19_896_51">'[8]См_2 Шатурс сети  проект работы'!#REF!</definedName>
    <definedName name="_19_896_52">'[8]См_2 Шатурс сети  проект работы'!#REF!</definedName>
    <definedName name="_19_896_6">'[8]См_2 Шатурс сети  проект работы'!#REF!</definedName>
    <definedName name="_19_896_7">'[12]См_2 Шатурс сети  проект работы'!#REF!</definedName>
    <definedName name="_19_896_70">'[12]См_2 Шатурс сети  проект работы'!#REF!</definedName>
    <definedName name="_19_896_71">'[12]См_2 Шатурс сети  проект работы'!#REF!</definedName>
    <definedName name="_19_896_72">'[8]См_2 Шатурс сети  проект работы'!#REF!</definedName>
    <definedName name="_19_896_73">'[8]См_2 Шатурс сети  проект работы'!#REF!</definedName>
    <definedName name="_19_896_74">'[13]смета 2 проект_ работы'!#REF!</definedName>
    <definedName name="_19_896_75">'[13]смета 2 проект_ работы'!#REF!</definedName>
    <definedName name="_19_896_76">'[13]смета 2 проект_ работы'!#REF!</definedName>
    <definedName name="_19_896_77">'[13]смета 2 проект_ работы'!#REF!</definedName>
    <definedName name="_19_896_78">'[13]смета 2 проект_ работы'!#REF!</definedName>
    <definedName name="_19_896_79">'[13]смета 2 проект_ работы'!#REF!</definedName>
    <definedName name="_19_896_8">'[12]См_2 Шатурс сети  проект работы'!#REF!</definedName>
    <definedName name="_19_896_9">'[9]См_2 Шатурс сети  проект работы'!#REF!</definedName>
    <definedName name="_3___1_10_1">'[8]См_2 Шатурс сети  проект работы'!#REF!</definedName>
    <definedName name="баз">[14]См_1!$AN$67</definedName>
    <definedName name="база">'[15]3_пр'!$AM$33</definedName>
    <definedName name="база_4">'[14]4НКУ'!$AH$30</definedName>
    <definedName name="_xlnm.Print_Titles" localSheetId="0">'КЛ 10кВ'!#REF!</definedName>
    <definedName name="изыскание_форма">#REF!</definedName>
    <definedName name="изыскание_форма_1">#REF!</definedName>
    <definedName name="изыскание_форма_10">#REF!</definedName>
    <definedName name="изыскание_форма_11">#REF!</definedName>
    <definedName name="изыскание_форма_13">#REF!</definedName>
    <definedName name="изыскание_форма_14">#REF!</definedName>
    <definedName name="изыскание_форма_19">#REF!</definedName>
    <definedName name="изыскание_форма_2">#REF!</definedName>
    <definedName name="изыскание_форма_21">#REF!</definedName>
    <definedName name="изыскание_форма_24">#REF!</definedName>
    <definedName name="изыскание_форма_25">#REF!</definedName>
    <definedName name="изыскание_форма_26">#REF!</definedName>
    <definedName name="изыскание_форма_27">#REF!</definedName>
    <definedName name="изыскание_форма_28">#REF!</definedName>
    <definedName name="изыскание_форма_29">#REF!</definedName>
    <definedName name="изыскание_форма_30">#REF!</definedName>
    <definedName name="изыскание_форма_31">#REF!</definedName>
    <definedName name="изыскание_форма_32">#REF!</definedName>
    <definedName name="изыскание_форма_33">#REF!</definedName>
    <definedName name="изыскание_форма_34">#REF!</definedName>
    <definedName name="изыскание_форма_35">#REF!</definedName>
    <definedName name="изыскание_форма_36">#REF!</definedName>
    <definedName name="изыскание_форма_37">#REF!</definedName>
    <definedName name="изыскание_форма_38">#REF!</definedName>
    <definedName name="изыскание_форма_39">#REF!</definedName>
    <definedName name="изыскание_форма_42">#REF!</definedName>
    <definedName name="изыскание_форма_43">#REF!</definedName>
    <definedName name="изыскание_форма_45">#REF!</definedName>
    <definedName name="изыскание_форма_46">#REF!</definedName>
    <definedName name="изыскание_форма_48">#REF!</definedName>
    <definedName name="изыскание_форма_49">#REF!</definedName>
    <definedName name="изыскание_форма_6">#REF!</definedName>
    <definedName name="изыскание_форма_7">#REF!</definedName>
    <definedName name="изыскание_форма_70">#REF!</definedName>
    <definedName name="изыскание_форма_71">#REF!</definedName>
    <definedName name="изыскание_форма_72">#REF!</definedName>
    <definedName name="изыскание_форма_73">#REF!</definedName>
    <definedName name="изыскание_форма_8">#REF!</definedName>
    <definedName name="изыскание_форма_9">#REF!</definedName>
    <definedName name="ИНДЕКСЫ">'[7]См_2 Шатурс сети  проект работы'!#REF!</definedName>
    <definedName name="ИНДЕКСЫ_1">'[8]См_2 Шатурс сети  проект работы'!#REF!</definedName>
    <definedName name="ИНДЕКСЫ_10">'[9]См_2 Шатурс сети  проект работы'!#REF!</definedName>
    <definedName name="ИНДЕКСЫ_11">'[8]См_2 Шатурс сети  проект работы'!#REF!</definedName>
    <definedName name="ИНДЕКСЫ_12">'[8]См_2 Шатурс сети  проект работы'!#REF!</definedName>
    <definedName name="ИНДЕКСЫ_13">'[9]См_2 Шатурс сети  проект работы'!#REF!</definedName>
    <definedName name="ИНДЕКСЫ_14">'[9]См_2 Шатурс сети  проект работы'!#REF!</definedName>
    <definedName name="ИНДЕКСЫ_2">'[8]См_2 Шатурс сети  проект работы'!#REF!</definedName>
    <definedName name="ИНДЕКСЫ_22">'[13]смета 2 проект_ работы'!#REF!</definedName>
    <definedName name="ИНДЕКСЫ_23">'[13]смета 2 проект_ работы'!#REF!</definedName>
    <definedName name="ИНДЕКСЫ_26">'[9]См_2 Шатурс сети  проект работы'!#REF!</definedName>
    <definedName name="ИНДЕКСЫ_27">'[9]См_2 Шатурс сети  проект работы'!#REF!</definedName>
    <definedName name="ИНДЕКСЫ_28">'[8]См_2 Шатурс сети  проект работы'!#REF!</definedName>
    <definedName name="ИНДЕКСЫ_29">'[8]См_2 Шатурс сети  проект работы'!#REF!</definedName>
    <definedName name="ИНДЕКСЫ_3">'[13]смета 2 проект_ работы'!#REF!</definedName>
    <definedName name="ИНДЕКСЫ_30">'[8]См_2 Шатурс сети  проект работы'!#REF!</definedName>
    <definedName name="ИНДЕКСЫ_31">'[8]См_2 Шатурс сети  проект работы'!#REF!</definedName>
    <definedName name="ИНДЕКСЫ_32">'[9]См_2 Шатурс сети  проект работы'!#REF!</definedName>
    <definedName name="ИНДЕКСЫ_33">'[9]См_2 Шатурс сети  проект работы'!#REF!</definedName>
    <definedName name="ИНДЕКСЫ_34">'[8]См_2 Шатурс сети  проект работы'!#REF!</definedName>
    <definedName name="ИНДЕКСЫ_35">'[9]См_2 Шатурс сети  проект работы'!#REF!</definedName>
    <definedName name="ИНДЕКСЫ_36">'[9]См_2 Шатурс сети  проект работы'!#REF!</definedName>
    <definedName name="ИНДЕКСЫ_37">'[9]См_2 Шатурс сети  проект работы'!#REF!</definedName>
    <definedName name="ИНДЕКСЫ_38">'[9]См_2 Шатурс сети  проект работы'!#REF!</definedName>
    <definedName name="ИНДЕКСЫ_39">'[9]См_2 Шатурс сети  проект работы'!#REF!</definedName>
    <definedName name="ИНДЕКСЫ_42">'[9]См_2 Шатурс сети  проект работы'!#REF!</definedName>
    <definedName name="ИНДЕКСЫ_43">'[9]См_2 Шатурс сети  проект работы'!#REF!</definedName>
    <definedName name="ИНДЕКСЫ_45">'[9]См_2 Шатурс сети  проект работы'!#REF!</definedName>
    <definedName name="ИНДЕКСЫ_46">'[9]См_2 Шатурс сети  проект работы'!#REF!</definedName>
    <definedName name="ИНДЕКСЫ_48">'[13]смета 2 проект_ работы'!#REF!</definedName>
    <definedName name="ИНДЕКСЫ_49">'[13]смета 2 проект_ работы'!#REF!</definedName>
    <definedName name="ИНДЕКСЫ_50">'[13]смета 2 проект_ работы'!#REF!</definedName>
    <definedName name="ИНДЕКСЫ_51">'[8]См_2 Шатурс сети  проект работы'!#REF!</definedName>
    <definedName name="ИНДЕКСЫ_52">'[8]См_2 Шатурс сети  проект работы'!#REF!</definedName>
    <definedName name="ИНДЕКСЫ_6">'[8]См_2 Шатурс сети  проект работы'!#REF!</definedName>
    <definedName name="ИНДЕКСЫ_7">'[12]См_2 Шатурс сети  проект работы'!#REF!</definedName>
    <definedName name="ИНДЕКСЫ_70">'[12]См_2 Шатурс сети  проект работы'!#REF!</definedName>
    <definedName name="ИНДЕКСЫ_71">'[12]См_2 Шатурс сети  проект работы'!#REF!</definedName>
    <definedName name="ИНДЕКСЫ_72">'[8]См_2 Шатурс сети  проект работы'!#REF!</definedName>
    <definedName name="ИНДЕКСЫ_73">'[8]См_2 Шатурс сети  проект работы'!#REF!</definedName>
    <definedName name="ИНДЕКСЫ_74">'[13]смета 2 проект_ работы'!#REF!</definedName>
    <definedName name="ИНДЕКСЫ_75">'[13]смета 2 проект_ работы'!#REF!</definedName>
    <definedName name="ИНДЕКСЫ_76">'[13]смета 2 проект_ работы'!#REF!</definedName>
    <definedName name="ИНДЕКСЫ_77">'[13]смета 2 проект_ работы'!#REF!</definedName>
    <definedName name="ИНДЕКСЫ_78">'[13]смета 2 проект_ работы'!#REF!</definedName>
    <definedName name="ИНДЕКСЫ_79">'[13]смета 2 проект_ работы'!#REF!</definedName>
    <definedName name="ИНДЕКСЫ_8">'[12]См_2 Шатурс сети  проект работы'!#REF!</definedName>
    <definedName name="ИНДЕКСЫ_9">'[9]См_2 Шатурс сети  проект работы'!#REF!</definedName>
    <definedName name="май">'[1]Смета2 проект_ раб_'!$A$93:$N$96</definedName>
    <definedName name="ната">'[16]См_2 Шатурс сети  проект работы'!#REF!</definedName>
    <definedName name="_xlnm.Print_Area" localSheetId="0">'КЛ 10кВ'!$A$1:$U$50</definedName>
    <definedName name="света">'[8]См_2 Шатурс сети  проект работы'!#REF!</definedName>
    <definedName name="см_">'[14]4НКУ'!$AO$26</definedName>
    <definedName name="см_1б">'[15]1_из'!$U$52</definedName>
    <definedName name="см_2">'[17]2РЗ'!$AF$116</definedName>
    <definedName name="см_2_база">'[17]2РЗ'!$AF$117</definedName>
    <definedName name="см_3">'[17]3конф'!$L$40</definedName>
    <definedName name="см_3_база">'[17]3конф'!$M$43</definedName>
    <definedName name="см_3пр">'[15]3_пр'!$AM$31</definedName>
    <definedName name="см_4">'[15]4_РЗ'!$AM$80</definedName>
    <definedName name="см_4б">'[15]4_РЗ'!$AM$81</definedName>
    <definedName name="см_5">'[15]5_конф'!$L$37</definedName>
    <definedName name="см_5б">'[15]5_конф'!$L$39</definedName>
    <definedName name="см_6">'[15]6_НКУ'!$AN$30</definedName>
    <definedName name="см_6б">'[15]6_НКУ'!$AN$31</definedName>
    <definedName name="смета">'[18]См_2 Шатурс сети  проект работы'!#REF!</definedName>
    <definedName name="смета_7">'[19]См_2 Шатурс сети  проект работы'!#REF!</definedName>
    <definedName name="смета_8">'[19]См_2 Шатурс сети  проект работы'!#REF!</definedName>
    <definedName name="Смета6">'[7]См_2 Шатурс сети  проект работы'!#REF!</definedName>
    <definedName name="Смета6_7">'[7]См_2 Шатурс сети  проект работы'!#REF!</definedName>
    <definedName name="Смета6_8">'[7]См_2 Шатурс сети  проект работы'!#REF!</definedName>
    <definedName name="тек">[14]См_1!$AN$66</definedName>
  </definedNames>
  <calcPr calcId="181029"/>
</workbook>
</file>

<file path=xl/calcChain.xml><?xml version="1.0" encoding="utf-8"?>
<calcChain xmlns="http://schemas.openxmlformats.org/spreadsheetml/2006/main">
  <c r="N19" i="1" l="1"/>
  <c r="C19" i="1"/>
  <c r="M15" i="1" l="1"/>
  <c r="P19" i="1"/>
  <c r="C41" i="1" s="1"/>
  <c r="C40" i="1" s="1"/>
  <c r="U18" i="1" s="1"/>
  <c r="M13" i="1"/>
  <c r="N13" i="1" s="1"/>
  <c r="N15" i="1"/>
  <c r="K47" i="1"/>
  <c r="K45" i="1"/>
  <c r="L19" i="1"/>
  <c r="C17" i="1"/>
  <c r="I9" i="1" s="1"/>
  <c r="P15" i="1"/>
  <c r="P13" i="1"/>
  <c r="K9" i="1"/>
  <c r="R15" i="1" l="1"/>
  <c r="R13" i="1"/>
  <c r="R16" i="1" l="1"/>
  <c r="N9" i="1" s="1"/>
  <c r="U9" i="1" s="1"/>
  <c r="U44" i="1" s="1"/>
  <c r="I45" i="1" s="1"/>
  <c r="U46" i="1" l="1"/>
  <c r="I47" i="1" s="1"/>
  <c r="U47" i="1" s="1"/>
  <c r="U48" i="1" s="1"/>
  <c r="U49" i="1" s="1"/>
</calcChain>
</file>

<file path=xl/sharedStrings.xml><?xml version="1.0" encoding="utf-8"?>
<sst xmlns="http://schemas.openxmlformats.org/spreadsheetml/2006/main" count="86" uniqueCount="61">
  <si>
    <t>Смета</t>
  </si>
  <si>
    <t>на проектные (изыскательские) работы</t>
  </si>
  <si>
    <t>№№ п/п</t>
  </si>
  <si>
    <t>Вид коммуникации, сооружения</t>
  </si>
  <si>
    <t>№№ глав и пунктов, сборник цен, коэф-ты</t>
  </si>
  <si>
    <t>Расчет стоимости</t>
  </si>
  <si>
    <t>Стоимость  (руб.)</t>
  </si>
  <si>
    <t>Сборник  4.2 Инженерные сети и сооружения МРР-4.2.04-22</t>
  </si>
  <si>
    <t>*</t>
  </si>
  <si>
    <t>L=</t>
  </si>
  <si>
    <t>п.м.</t>
  </si>
  <si>
    <t>Коэффициенты:</t>
  </si>
  <si>
    <t>м</t>
  </si>
  <si>
    <t>%</t>
  </si>
  <si>
    <t>К</t>
  </si>
  <si>
    <t>)</t>
  </si>
  <si>
    <t>К =</t>
  </si>
  <si>
    <t>Табл.3.6 прим.5 (1+(n-1)*0,3), где n = 2 ед. (Количество кабелей до 6 ) -  Проектирование нескольких параллельных кабелей одинаковым способом</t>
  </si>
  <si>
    <t>количество кабелей</t>
  </si>
  <si>
    <t>в земле параллельно</t>
  </si>
  <si>
    <t>х</t>
  </si>
  <si>
    <t xml:space="preserve"> =</t>
  </si>
  <si>
    <t>Табл. 3.6 прим.6</t>
  </si>
  <si>
    <t>а=</t>
  </si>
  <si>
    <t xml:space="preserve"> табл.3.6</t>
  </si>
  <si>
    <t>стадия П+Р</t>
  </si>
  <si>
    <t>в ГНБ параллельно</t>
  </si>
  <si>
    <t>b=</t>
  </si>
  <si>
    <t>Итого</t>
  </si>
  <si>
    <t>Ц(б)2000 =</t>
  </si>
  <si>
    <t>Ц(б) =</t>
  </si>
  <si>
    <t>а</t>
  </si>
  <si>
    <t xml:space="preserve"> +</t>
  </si>
  <si>
    <t xml:space="preserve">в    </t>
  </si>
  <si>
    <t>L</t>
  </si>
  <si>
    <t xml:space="preserve"> табл.3.3 п.8</t>
  </si>
  <si>
    <t>Сбор исходных данных</t>
  </si>
  <si>
    <t>K =</t>
  </si>
  <si>
    <t>Табл.5.2,п.1</t>
  </si>
  <si>
    <t>Итого в текущих ценах, руб</t>
  </si>
  <si>
    <t>В том числе с НДС 20%, руб</t>
  </si>
  <si>
    <t>Приложение к Приказу № МКЭ-ОД/23-142 от 21.12.2023</t>
  </si>
  <si>
    <t>ГНБ1</t>
  </si>
  <si>
    <t>ГНБ2</t>
  </si>
  <si>
    <t>ГНБ3</t>
  </si>
  <si>
    <t>ГНБ4</t>
  </si>
  <si>
    <t>ГНБ5</t>
  </si>
  <si>
    <t>ГНБ6</t>
  </si>
  <si>
    <t>ГНБ7</t>
  </si>
  <si>
    <t>ГНБ8</t>
  </si>
  <si>
    <t>ГНБ9</t>
  </si>
  <si>
    <t>ГНБ10</t>
  </si>
  <si>
    <t>ГНБ11</t>
  </si>
  <si>
    <t>ГНБ12</t>
  </si>
  <si>
    <t>ГНБ13</t>
  </si>
  <si>
    <t>ГНБ14</t>
  </si>
  <si>
    <t>Всего:</t>
  </si>
  <si>
    <t>2КЛ-10кВ от РТП 60409- РТП 60423</t>
  </si>
  <si>
    <t>Пересчет в текущий уровень цен, 4кв.2024</t>
  </si>
  <si>
    <t>ГНБ   (3тр.d=225)</t>
  </si>
  <si>
    <t>от 1000 до 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</si>
</sst>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"/>
    <numFmt numFmtId="167" formatCode="_-* #,##0.0_р_._-;\-* #,##0.0_р_._-;_-* &quot;-&quot;??_р_._-;_-@_-"/>
    <numFmt numFmtId="168" formatCode="_-* #,##0.0000_р_._-;\-* #,##0.0000_р_._-;_-* &quot;-&quot;?_р_._-;_-@_-"/>
    <numFmt numFmtId="169" formatCode="0.0"/>
    <numFmt numFmtId="170" formatCode="_-* #,##0.0000\ _₽_-;\-* #,##0.0000\ _₽_-;_-* &quot;-&quot;????\ _₽_-;_-@_-"/>
    <numFmt numFmtId="171" formatCode="0.000"/>
    <numFmt numFmtId="172" formatCode="_-* #,##0.00[$€-1]_-;\-* #,##0.00[$€-1]_-;_-* \-??[$€-1]_-"/>
    <numFmt numFmtId="173" formatCode="* _-#,##0.00&quot;р.&quot;;* \-#,##0.00&quot;р.&quot;;* _-&quot;-&quot;??&quot;р.&quot;;@"/>
    <numFmt numFmtId="174" formatCode="0.00000"/>
    <numFmt numFmtId="175" formatCode="* #,##0.00;* \-#,##0.00;* &quot;-&quot;??;@"/>
    <numFmt numFmtId="176" formatCode="_-* #,##0.00\ _р_._-;\-* #,##0.00\ _р_._-;_-* &quot;-&quot;??\ _р_._-;_-@_-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2"/>
      <color indexed="12"/>
      <name val="Times New Roman Cyr"/>
      <charset val="204"/>
    </font>
    <font>
      <b/>
      <sz val="10"/>
      <name val="Arial"/>
      <family val="2"/>
      <charset val="204"/>
    </font>
    <font>
      <b/>
      <sz val="26"/>
      <name val="Times New Roman"/>
      <family val="1"/>
      <charset val="204"/>
    </font>
    <font>
      <sz val="8"/>
      <name val="Bookman Old Style"/>
      <family val="1"/>
      <charset val="204"/>
    </font>
    <font>
      <sz val="14"/>
      <name val="SchoolBook"/>
    </font>
    <font>
      <sz val="8"/>
      <name val="SchoolBook"/>
    </font>
    <font>
      <b/>
      <sz val="8"/>
      <name val="Times New Roman"/>
      <family val="1"/>
      <charset val="204"/>
    </font>
    <font>
      <sz val="12"/>
      <name val="SchoolBook"/>
      <charset val="204"/>
    </font>
    <font>
      <sz val="10"/>
      <name val="Arial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u/>
      <sz val="6"/>
      <color indexed="45"/>
      <name val="Bookman Old Style"/>
      <family val="1"/>
      <charset val="204"/>
    </font>
    <font>
      <sz val="10"/>
      <name val="Helv"/>
    </font>
    <font>
      <sz val="16"/>
      <name val="SchoolBook"/>
    </font>
    <font>
      <sz val="10"/>
      <name val="SchoolBook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2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0" fontId="14" fillId="0" borderId="0"/>
    <xf numFmtId="165" fontId="7" fillId="0" borderId="0" applyFont="0" applyFill="0" applyBorder="0" applyAlignment="0" applyProtection="0"/>
    <xf numFmtId="172" fontId="17" fillId="0" borderId="0" applyFill="0" applyBorder="0" applyAlignment="0" applyProtection="0"/>
    <xf numFmtId="0" fontId="18" fillId="0" borderId="0">
      <alignment horizontal="right" vertical="center"/>
    </xf>
    <xf numFmtId="0" fontId="19" fillId="0" borderId="0">
      <alignment horizontal="left" vertical="center"/>
    </xf>
    <xf numFmtId="0" fontId="20" fillId="0" borderId="37">
      <alignment horizontal="center" vertical="center"/>
    </xf>
    <xf numFmtId="0" fontId="20" fillId="0" borderId="37">
      <alignment horizontal="center" vertical="center"/>
    </xf>
    <xf numFmtId="0" fontId="20" fillId="0" borderId="38">
      <alignment horizontal="left" vertical="center"/>
    </xf>
    <xf numFmtId="0" fontId="20" fillId="0" borderId="38">
      <alignment horizontal="center" vertical="center"/>
    </xf>
    <xf numFmtId="0" fontId="20" fillId="0" borderId="38">
      <alignment horizontal="center" vertical="center"/>
    </xf>
    <xf numFmtId="0" fontId="20" fillId="0" borderId="38">
      <alignment horizontal="right" vertical="center"/>
    </xf>
    <xf numFmtId="0" fontId="20" fillId="0" borderId="37">
      <alignment horizontal="center" vertical="center"/>
    </xf>
    <xf numFmtId="0" fontId="20" fillId="0" borderId="38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center"/>
    </xf>
    <xf numFmtId="0" fontId="21" fillId="0" borderId="0">
      <alignment horizontal="left" vertical="top"/>
    </xf>
    <xf numFmtId="0" fontId="22" fillId="0" borderId="0">
      <alignment horizontal="center" vertical="center"/>
    </xf>
    <xf numFmtId="0" fontId="23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23" fillId="0" borderId="0">
      <alignment horizontal="left" vertical="top"/>
    </xf>
    <xf numFmtId="0" fontId="20" fillId="0" borderId="37">
      <alignment horizontal="center" vertical="center"/>
    </xf>
    <xf numFmtId="0" fontId="24" fillId="0" borderId="37">
      <alignment horizontal="center" vertical="top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24" fillId="0" borderId="37">
      <alignment horizontal="center"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7">
      <alignment horizontal="center" vertical="top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24" fillId="0" borderId="37">
      <alignment horizontal="center" vertical="top"/>
    </xf>
    <xf numFmtId="0" fontId="5" fillId="0" borderId="0">
      <alignment vertical="top"/>
    </xf>
    <xf numFmtId="0" fontId="25" fillId="0" borderId="0" applyNumberFormat="0" applyFill="0" applyBorder="0" applyAlignment="0" applyProtection="0">
      <alignment vertical="top"/>
      <protection locked="0"/>
    </xf>
    <xf numFmtId="173" fontId="26" fillId="0" borderId="0" applyFont="0" applyFill="0" applyBorder="0" applyAlignment="0" applyProtection="0"/>
    <xf numFmtId="1" fontId="27" fillId="2" borderId="0">
      <alignment horizontal="centerContinuous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16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/>
    </xf>
    <xf numFmtId="0" fontId="2" fillId="0" borderId="0"/>
    <xf numFmtId="2" fontId="24" fillId="0" borderId="0">
      <alignment horizontal="right" vertical="top"/>
    </xf>
    <xf numFmtId="0" fontId="2" fillId="0" borderId="0"/>
    <xf numFmtId="0" fontId="5" fillId="0" borderId="0"/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 vertical="top"/>
    </xf>
    <xf numFmtId="0" fontId="2" fillId="0" borderId="0"/>
    <xf numFmtId="2" fontId="24" fillId="0" borderId="0">
      <alignment horizontal="right" vertical="top"/>
    </xf>
    <xf numFmtId="2" fontId="24" fillId="0" borderId="0">
      <alignment horizontal="right" vertical="top"/>
    </xf>
    <xf numFmtId="0" fontId="2" fillId="0" borderId="0"/>
    <xf numFmtId="0" fontId="5" fillId="0" borderId="0"/>
    <xf numFmtId="2" fontId="28" fillId="0" borderId="39">
      <alignment horizontal="left" vertical="center"/>
    </xf>
    <xf numFmtId="2" fontId="28" fillId="0" borderId="0">
      <alignment horizontal="right" vertical="center"/>
    </xf>
    <xf numFmtId="2" fontId="28" fillId="0" borderId="39">
      <alignment horizontal="left" vertical="center"/>
    </xf>
    <xf numFmtId="0" fontId="24" fillId="0" borderId="37">
      <alignment horizontal="center" vertic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5" fillId="0" borderId="37">
      <alignment horizontal="center" wrapText="1"/>
    </xf>
    <xf numFmtId="0" fontId="24" fillId="0" borderId="0">
      <alignment horizontal="center" vertic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7">
      <alignment horizontal="center" vertical="top"/>
    </xf>
    <xf numFmtId="0" fontId="29" fillId="0" borderId="0"/>
    <xf numFmtId="1" fontId="30" fillId="0" borderId="40" applyFill="0">
      <alignment horizontal="left" vertical="center"/>
    </xf>
    <xf numFmtId="1" fontId="30" fillId="0" borderId="19">
      <alignment horizontal="left" vertical="center"/>
    </xf>
    <xf numFmtId="2" fontId="31" fillId="0" borderId="0" applyFill="0" applyBorder="0" applyAlignment="0">
      <alignment horizontal="right" vertical="center"/>
    </xf>
    <xf numFmtId="174" fontId="32" fillId="0" borderId="41" applyAlignment="0">
      <alignment horizontal="centerContinuous"/>
    </xf>
    <xf numFmtId="0" fontId="24" fillId="0" borderId="37">
      <alignment horizontal="center" vertical="center"/>
    </xf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33" fillId="0" borderId="0"/>
    <xf numFmtId="0" fontId="14" fillId="0" borderId="0"/>
    <xf numFmtId="0" fontId="33" fillId="0" borderId="0"/>
    <xf numFmtId="0" fontId="1" fillId="0" borderId="0"/>
    <xf numFmtId="0" fontId="17" fillId="0" borderId="0"/>
    <xf numFmtId="0" fontId="1" fillId="0" borderId="0"/>
    <xf numFmtId="0" fontId="24" fillId="0" borderId="0">
      <alignment vertical="top"/>
    </xf>
    <xf numFmtId="0" fontId="34" fillId="0" borderId="0"/>
    <xf numFmtId="0" fontId="24" fillId="0" borderId="0">
      <alignment vertical="top"/>
    </xf>
    <xf numFmtId="0" fontId="14" fillId="0" borderId="0"/>
    <xf numFmtId="0" fontId="35" fillId="0" borderId="0"/>
    <xf numFmtId="0" fontId="17" fillId="0" borderId="0"/>
    <xf numFmtId="0" fontId="2" fillId="0" borderId="0"/>
    <xf numFmtId="0" fontId="17" fillId="0" borderId="0"/>
    <xf numFmtId="1" fontId="13" fillId="0" borderId="0">
      <alignment horizontal="left" vertical="center"/>
    </xf>
    <xf numFmtId="0" fontId="5" fillId="0" borderId="0"/>
    <xf numFmtId="0" fontId="5" fillId="0" borderId="37">
      <alignment horizontal="center" wrapText="1"/>
    </xf>
    <xf numFmtId="1" fontId="36" fillId="0" borderId="0">
      <alignment horizontal="left" vertical="center" indent="2"/>
    </xf>
    <xf numFmtId="9" fontId="2" fillId="0" borderId="0" applyFont="0" applyFill="0" applyBorder="0" applyAlignment="0" applyProtection="0"/>
    <xf numFmtId="2" fontId="37" fillId="0" borderId="0">
      <alignment vertical="center"/>
    </xf>
    <xf numFmtId="174" fontId="5" fillId="0" borderId="0"/>
    <xf numFmtId="0" fontId="24" fillId="0" borderId="37">
      <alignment horizontal="center" vertic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/>
    </xf>
    <xf numFmtId="0" fontId="5" fillId="0" borderId="37">
      <alignment horizontal="center" wrapText="1"/>
    </xf>
    <xf numFmtId="0" fontId="2" fillId="0" borderId="0"/>
    <xf numFmtId="0" fontId="38" fillId="0" borderId="0"/>
    <xf numFmtId="3" fontId="5" fillId="0" borderId="0" applyAlignment="0">
      <alignment horizontal="justify" vertical="center"/>
    </xf>
    <xf numFmtId="0" fontId="24" fillId="0" borderId="0">
      <alignment horizontal="center" vertical="top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165" fontId="2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24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4" fontId="29" fillId="0" borderId="41" applyFont="0" applyAlignment="0">
      <alignment horizontal="centerContinuous"/>
    </xf>
    <xf numFmtId="3" fontId="39" fillId="0" borderId="0"/>
    <xf numFmtId="3" fontId="40" fillId="0" borderId="0"/>
    <xf numFmtId="0" fontId="5" fillId="0" borderId="0"/>
  </cellStyleXfs>
  <cellXfs count="155">
    <xf numFmtId="0" fontId="0" fillId="0" borderId="0" xfId="0"/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 vertical="top"/>
    </xf>
    <xf numFmtId="165" fontId="5" fillId="0" borderId="0" xfId="3" applyFont="1" applyFill="1" applyBorder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" fontId="5" fillId="0" borderId="8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/>
    </xf>
    <xf numFmtId="3" fontId="8" fillId="0" borderId="15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8" fillId="0" borderId="0" xfId="0" applyNumberFormat="1" applyFont="1"/>
    <xf numFmtId="0" fontId="5" fillId="0" borderId="16" xfId="0" applyFont="1" applyBorder="1" applyAlignment="1">
      <alignment horizontal="center" vertical="top"/>
    </xf>
    <xf numFmtId="0" fontId="5" fillId="0" borderId="1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horizontal="right" vertical="center" wrapText="1"/>
    </xf>
    <xf numFmtId="165" fontId="5" fillId="0" borderId="0" xfId="3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19" xfId="0" applyFont="1" applyBorder="1" applyAlignment="1">
      <alignment horizontal="center" vertical="top"/>
    </xf>
    <xf numFmtId="0" fontId="10" fillId="0" borderId="19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3" fontId="5" fillId="0" borderId="21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7" fontId="5" fillId="0" borderId="0" xfId="3" applyNumberFormat="1" applyFont="1" applyBorder="1" applyAlignment="1">
      <alignment horizontal="center" wrapText="1"/>
    </xf>
    <xf numFmtId="168" fontId="5" fillId="0" borderId="20" xfId="0" applyNumberFormat="1" applyFont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5" fillId="0" borderId="2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65" fontId="5" fillId="0" borderId="0" xfId="3" applyFont="1" applyBorder="1" applyAlignment="1">
      <alignment horizontal="center" wrapText="1"/>
    </xf>
    <xf numFmtId="0" fontId="5" fillId="0" borderId="20" xfId="0" applyFont="1" applyBorder="1" applyAlignment="1">
      <alignment vertical="top" wrapText="1"/>
    </xf>
    <xf numFmtId="4" fontId="5" fillId="0" borderId="19" xfId="0" applyNumberFormat="1" applyFont="1" applyBorder="1" applyAlignment="1">
      <alignment vertical="center" wrapText="1"/>
    </xf>
    <xf numFmtId="0" fontId="12" fillId="0" borderId="0" xfId="0" applyFont="1" applyAlignment="1">
      <alignment wrapText="1"/>
    </xf>
    <xf numFmtId="2" fontId="12" fillId="0" borderId="0" xfId="0" applyNumberFormat="1" applyFont="1" applyAlignment="1">
      <alignment wrapText="1"/>
    </xf>
    <xf numFmtId="168" fontId="5" fillId="0" borderId="20" xfId="0" applyNumberFormat="1" applyFont="1" applyBorder="1" applyAlignment="1">
      <alignment wrapText="1"/>
    </xf>
    <xf numFmtId="0" fontId="5" fillId="0" borderId="20" xfId="0" applyFont="1" applyBorder="1"/>
    <xf numFmtId="4" fontId="5" fillId="0" borderId="22" xfId="0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top" wrapText="1"/>
    </xf>
    <xf numFmtId="0" fontId="5" fillId="0" borderId="22" xfId="0" applyFont="1" applyBorder="1" applyAlignment="1">
      <alignment vertical="top" wrapText="1"/>
    </xf>
    <xf numFmtId="2" fontId="5" fillId="0" borderId="22" xfId="0" applyNumberFormat="1" applyFont="1" applyBorder="1" applyAlignment="1">
      <alignment vertical="top" wrapText="1"/>
    </xf>
    <xf numFmtId="168" fontId="5" fillId="0" borderId="23" xfId="0" applyNumberFormat="1" applyFont="1" applyBorder="1" applyAlignment="1">
      <alignment vertical="top" wrapText="1"/>
    </xf>
    <xf numFmtId="3" fontId="5" fillId="0" borderId="24" xfId="0" applyNumberFormat="1" applyFont="1" applyBorder="1" applyAlignment="1">
      <alignment horizontal="right" vertical="top" wrapText="1"/>
    </xf>
    <xf numFmtId="0" fontId="5" fillId="0" borderId="20" xfId="0" applyFont="1" applyBorder="1" applyAlignment="1">
      <alignment horizontal="center" vertical="top" wrapText="1"/>
    </xf>
    <xf numFmtId="3" fontId="5" fillId="0" borderId="20" xfId="0" applyNumberFormat="1" applyFont="1" applyBorder="1" applyAlignment="1">
      <alignment horizontal="right" vertical="top" wrapText="1"/>
    </xf>
    <xf numFmtId="165" fontId="8" fillId="0" borderId="0" xfId="3" applyFont="1" applyFill="1" applyBorder="1"/>
    <xf numFmtId="0" fontId="5" fillId="0" borderId="25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170" fontId="5" fillId="0" borderId="23" xfId="0" applyNumberFormat="1" applyFont="1" applyBorder="1" applyAlignment="1">
      <alignment vertical="top" wrapText="1"/>
    </xf>
    <xf numFmtId="0" fontId="5" fillId="0" borderId="26" xfId="0" applyFont="1" applyBorder="1" applyAlignment="1">
      <alignment horizontal="center" vertical="top"/>
    </xf>
    <xf numFmtId="0" fontId="8" fillId="0" borderId="27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0" fontId="8" fillId="0" borderId="29" xfId="0" applyFont="1" applyBorder="1" applyAlignment="1">
      <alignment horizontal="left" vertical="top" wrapText="1"/>
    </xf>
    <xf numFmtId="0" fontId="5" fillId="0" borderId="28" xfId="0" applyFont="1" applyBorder="1" applyAlignment="1">
      <alignment horizontal="left" vertical="center"/>
    </xf>
    <xf numFmtId="0" fontId="5" fillId="0" borderId="28" xfId="0" applyFont="1" applyBorder="1" applyAlignment="1">
      <alignment vertical="top" wrapText="1"/>
    </xf>
    <xf numFmtId="0" fontId="5" fillId="0" borderId="29" xfId="0" applyFont="1" applyBorder="1" applyAlignment="1">
      <alignment vertical="top" wrapText="1"/>
    </xf>
    <xf numFmtId="4" fontId="8" fillId="0" borderId="30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/>
    </xf>
    <xf numFmtId="0" fontId="13" fillId="0" borderId="30" xfId="0" applyFont="1" applyBorder="1" applyAlignment="1">
      <alignment horizontal="left"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171" fontId="5" fillId="0" borderId="33" xfId="0" applyNumberFormat="1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33" xfId="0" applyFont="1" applyBorder="1" applyAlignment="1">
      <alignment vertical="top" wrapText="1"/>
    </xf>
    <xf numFmtId="4" fontId="8" fillId="0" borderId="24" xfId="0" applyNumberFormat="1" applyFont="1" applyBorder="1" applyAlignment="1">
      <alignment horizontal="right" vertical="center" wrapText="1"/>
    </xf>
    <xf numFmtId="171" fontId="5" fillId="0" borderId="28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0" fontId="5" fillId="0" borderId="34" xfId="0" applyFont="1" applyBorder="1" applyAlignment="1">
      <alignment vertical="top" wrapText="1"/>
    </xf>
    <xf numFmtId="165" fontId="8" fillId="0" borderId="17" xfId="3" applyFont="1" applyFill="1" applyBorder="1" applyAlignment="1">
      <alignment horizontal="center" vertical="center" wrapText="1"/>
    </xf>
    <xf numFmtId="164" fontId="5" fillId="0" borderId="35" xfId="1" applyFont="1" applyFill="1" applyBorder="1"/>
    <xf numFmtId="0" fontId="5" fillId="0" borderId="36" xfId="0" applyFont="1" applyBorder="1"/>
    <xf numFmtId="0" fontId="8" fillId="0" borderId="28" xfId="2" applyFont="1" applyBorder="1"/>
    <xf numFmtId="0" fontId="5" fillId="0" borderId="32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8" fillId="0" borderId="30" xfId="2" applyFont="1" applyBorder="1"/>
    <xf numFmtId="0" fontId="8" fillId="0" borderId="28" xfId="2" applyFont="1" applyBorder="1" applyAlignment="1">
      <alignment horizontal="right"/>
    </xf>
    <xf numFmtId="0" fontId="8" fillId="0" borderId="28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165" fontId="8" fillId="0" borderId="30" xfId="3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5" fillId="0" borderId="19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169" fontId="5" fillId="0" borderId="0" xfId="0" applyNumberFormat="1" applyFont="1" applyAlignment="1">
      <alignment horizontal="left" vertical="center"/>
    </xf>
    <xf numFmtId="0" fontId="5" fillId="0" borderId="25" xfId="0" applyFont="1" applyBorder="1" applyAlignment="1">
      <alignment horizontal="left" vertical="top"/>
    </xf>
    <xf numFmtId="4" fontId="8" fillId="0" borderId="22" xfId="0" applyNumberFormat="1" applyFont="1" applyBorder="1"/>
    <xf numFmtId="0" fontId="5" fillId="0" borderId="23" xfId="0" applyFont="1" applyBorder="1"/>
    <xf numFmtId="165" fontId="8" fillId="0" borderId="22" xfId="3" applyFont="1" applyFill="1" applyBorder="1"/>
    <xf numFmtId="3" fontId="5" fillId="0" borderId="1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/>
    </xf>
    <xf numFmtId="169" fontId="5" fillId="0" borderId="3" xfId="0" applyNumberFormat="1" applyFont="1" applyBorder="1" applyAlignment="1">
      <alignment horizontal="center" vertical="top" wrapText="1"/>
    </xf>
    <xf numFmtId="169" fontId="5" fillId="0" borderId="0" xfId="0" applyNumberFormat="1" applyFont="1" applyAlignment="1">
      <alignment horizontal="center" vertical="top" wrapText="1"/>
    </xf>
    <xf numFmtId="4" fontId="5" fillId="0" borderId="25" xfId="0" applyNumberFormat="1" applyFont="1" applyBorder="1" applyAlignment="1">
      <alignment horizontal="center" vertical="center" wrapText="1"/>
    </xf>
    <xf numFmtId="0" fontId="5" fillId="0" borderId="22" xfId="0" applyFont="1" applyBorder="1"/>
    <xf numFmtId="0" fontId="5" fillId="0" borderId="22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top" wrapText="1"/>
    </xf>
    <xf numFmtId="4" fontId="5" fillId="0" borderId="19" xfId="0" applyNumberFormat="1" applyFont="1" applyBorder="1" applyAlignment="1">
      <alignment horizontal="center" vertical="center" wrapText="1"/>
    </xf>
    <xf numFmtId="170" fontId="5" fillId="0" borderId="20" xfId="0" applyNumberFormat="1" applyFont="1" applyBorder="1" applyAlignment="1">
      <alignment vertical="top" wrapText="1"/>
    </xf>
    <xf numFmtId="165" fontId="8" fillId="0" borderId="0" xfId="0" applyNumberFormat="1" applyFont="1" applyAlignment="1">
      <alignment horizontal="left" vertical="center"/>
    </xf>
    <xf numFmtId="165" fontId="5" fillId="0" borderId="22" xfId="3" applyFont="1" applyFill="1" applyBorder="1"/>
    <xf numFmtId="9" fontId="5" fillId="0" borderId="28" xfId="0" applyNumberFormat="1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2" fontId="5" fillId="0" borderId="33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5" fillId="3" borderId="0" xfId="0" applyFont="1" applyFill="1" applyAlignment="1">
      <alignment horizontal="center" vertical="top"/>
    </xf>
    <xf numFmtId="0" fontId="8" fillId="0" borderId="32" xfId="0" applyFont="1" applyBorder="1" applyAlignment="1">
      <alignment horizontal="left" vertical="top" wrapText="1"/>
    </xf>
    <xf numFmtId="0" fontId="8" fillId="0" borderId="28" xfId="0" applyFont="1" applyBorder="1" applyAlignment="1">
      <alignment horizontal="left" vertical="top" wrapText="1"/>
    </xf>
    <xf numFmtId="4" fontId="5" fillId="0" borderId="19" xfId="0" applyNumberFormat="1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top" wrapText="1"/>
    </xf>
    <xf numFmtId="49" fontId="5" fillId="0" borderId="16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</cellXfs>
  <cellStyles count="226">
    <cellStyle name="Euro" xfId="6" xr:uid="{00000000-0005-0000-0000-000000000000}"/>
    <cellStyle name="S0" xfId="7" xr:uid="{00000000-0005-0000-0000-000001000000}"/>
    <cellStyle name="S1" xfId="8" xr:uid="{00000000-0005-0000-0000-000002000000}"/>
    <cellStyle name="S10" xfId="9" xr:uid="{00000000-0005-0000-0000-000003000000}"/>
    <cellStyle name="S11" xfId="10" xr:uid="{00000000-0005-0000-0000-000004000000}"/>
    <cellStyle name="S12" xfId="11" xr:uid="{00000000-0005-0000-0000-000005000000}"/>
    <cellStyle name="S13" xfId="12" xr:uid="{00000000-0005-0000-0000-000006000000}"/>
    <cellStyle name="S14" xfId="13" xr:uid="{00000000-0005-0000-0000-000007000000}"/>
    <cellStyle name="S15" xfId="14" xr:uid="{00000000-0005-0000-0000-000008000000}"/>
    <cellStyle name="S16" xfId="15" xr:uid="{00000000-0005-0000-0000-000009000000}"/>
    <cellStyle name="S17" xfId="16" xr:uid="{00000000-0005-0000-0000-00000A000000}"/>
    <cellStyle name="S18" xfId="17" xr:uid="{00000000-0005-0000-0000-00000B000000}"/>
    <cellStyle name="S2" xfId="18" xr:uid="{00000000-0005-0000-0000-00000C000000}"/>
    <cellStyle name="S3" xfId="19" xr:uid="{00000000-0005-0000-0000-00000D000000}"/>
    <cellStyle name="S4" xfId="20" xr:uid="{00000000-0005-0000-0000-00000E000000}"/>
    <cellStyle name="S5" xfId="21" xr:uid="{00000000-0005-0000-0000-000010000000}"/>
    <cellStyle name="S6" xfId="22" xr:uid="{00000000-0005-0000-0000-000011000000}"/>
    <cellStyle name="S7" xfId="23" xr:uid="{00000000-0005-0000-0000-000012000000}"/>
    <cellStyle name="S8" xfId="24" xr:uid="{00000000-0005-0000-0000-000013000000}"/>
    <cellStyle name="S9" xfId="25" xr:uid="{00000000-0005-0000-0000-000014000000}"/>
    <cellStyle name="Акт" xfId="26" xr:uid="{00000000-0005-0000-0000-000015000000}"/>
    <cellStyle name="Акт 10" xfId="27" xr:uid="{00000000-0005-0000-0000-000016000000}"/>
    <cellStyle name="Акт 2" xfId="28" xr:uid="{00000000-0005-0000-0000-000017000000}"/>
    <cellStyle name="Акт 3" xfId="29" xr:uid="{00000000-0005-0000-0000-000018000000}"/>
    <cellStyle name="Акт 4" xfId="30" xr:uid="{00000000-0005-0000-0000-000019000000}"/>
    <cellStyle name="Акт 5" xfId="31" xr:uid="{00000000-0005-0000-0000-00001A000000}"/>
    <cellStyle name="Акт 6" xfId="32" xr:uid="{00000000-0005-0000-0000-00001B000000}"/>
    <cellStyle name="Акт 7" xfId="33" xr:uid="{00000000-0005-0000-0000-00001C000000}"/>
    <cellStyle name="Акт 8" xfId="34" xr:uid="{00000000-0005-0000-0000-00001D000000}"/>
    <cellStyle name="Акт 9" xfId="35" xr:uid="{00000000-0005-0000-0000-00001E000000}"/>
    <cellStyle name="АктМТСН" xfId="36" xr:uid="{00000000-0005-0000-0000-00001F000000}"/>
    <cellStyle name="АктМТСН 10" xfId="37" xr:uid="{00000000-0005-0000-0000-000020000000}"/>
    <cellStyle name="АктМТСН 11" xfId="38" xr:uid="{00000000-0005-0000-0000-000021000000}"/>
    <cellStyle name="АктМТСН 2" xfId="39" xr:uid="{00000000-0005-0000-0000-000022000000}"/>
    <cellStyle name="АктМТСН 3" xfId="40" xr:uid="{00000000-0005-0000-0000-000023000000}"/>
    <cellStyle name="АктМТСН 4" xfId="41" xr:uid="{00000000-0005-0000-0000-000024000000}"/>
    <cellStyle name="АктМТСН 5" xfId="42" xr:uid="{00000000-0005-0000-0000-000025000000}"/>
    <cellStyle name="АктМТСН 6" xfId="43" xr:uid="{00000000-0005-0000-0000-000026000000}"/>
    <cellStyle name="АктМТСН 7" xfId="44" xr:uid="{00000000-0005-0000-0000-000027000000}"/>
    <cellStyle name="АктМТСН 8" xfId="45" xr:uid="{00000000-0005-0000-0000-000028000000}"/>
    <cellStyle name="АктМТСН 9" xfId="46" xr:uid="{00000000-0005-0000-0000-000029000000}"/>
    <cellStyle name="ВедРесурсов" xfId="47" xr:uid="{00000000-0005-0000-0000-00002A000000}"/>
    <cellStyle name="ВедРесурсов 10" xfId="48" xr:uid="{00000000-0005-0000-0000-00002B000000}"/>
    <cellStyle name="ВедРесурсов 2" xfId="49" xr:uid="{00000000-0005-0000-0000-00002C000000}"/>
    <cellStyle name="ВедРесурсов 3" xfId="50" xr:uid="{00000000-0005-0000-0000-00002D000000}"/>
    <cellStyle name="ВедРесурсов 4" xfId="51" xr:uid="{00000000-0005-0000-0000-00002E000000}"/>
    <cellStyle name="ВедРесурсов 5" xfId="52" xr:uid="{00000000-0005-0000-0000-00002F000000}"/>
    <cellStyle name="ВедРесурсов 6" xfId="53" xr:uid="{00000000-0005-0000-0000-000030000000}"/>
    <cellStyle name="ВедРесурсов 7" xfId="54" xr:uid="{00000000-0005-0000-0000-000031000000}"/>
    <cellStyle name="ВедРесурсов 8" xfId="55" xr:uid="{00000000-0005-0000-0000-000032000000}"/>
    <cellStyle name="ВедРесурсов 9" xfId="56" xr:uid="{00000000-0005-0000-0000-000033000000}"/>
    <cellStyle name="ВедРесурсовАкт" xfId="57" xr:uid="{00000000-0005-0000-0000-000034000000}"/>
    <cellStyle name="ВедРесурсовАкт 2" xfId="58" xr:uid="{00000000-0005-0000-0000-000035000000}"/>
    <cellStyle name="Гиперссылка 2" xfId="59" xr:uid="{00000000-0005-0000-0000-000036000000}"/>
    <cellStyle name="Денежный 2" xfId="60" xr:uid="{00000000-0005-0000-0000-000037000000}"/>
    <cellStyle name="ЗАГОЛОВОК" xfId="61" xr:uid="{00000000-0005-0000-0000-000038000000}"/>
    <cellStyle name="Индексы" xfId="62" xr:uid="{00000000-0005-0000-0000-000039000000}"/>
    <cellStyle name="Индексы 10" xfId="63" xr:uid="{00000000-0005-0000-0000-00003A000000}"/>
    <cellStyle name="Индексы 11" xfId="64" xr:uid="{00000000-0005-0000-0000-00003B000000}"/>
    <cellStyle name="Индексы 12" xfId="65" xr:uid="{00000000-0005-0000-0000-00003C000000}"/>
    <cellStyle name="Индексы 13" xfId="66" xr:uid="{00000000-0005-0000-0000-00003D000000}"/>
    <cellStyle name="Индексы 2" xfId="67" xr:uid="{00000000-0005-0000-0000-00003E000000}"/>
    <cellStyle name="Индексы 3" xfId="68" xr:uid="{00000000-0005-0000-0000-00003F000000}"/>
    <cellStyle name="Индексы 4" xfId="69" xr:uid="{00000000-0005-0000-0000-000040000000}"/>
    <cellStyle name="Индексы 5" xfId="70" xr:uid="{00000000-0005-0000-0000-000041000000}"/>
    <cellStyle name="Индексы 6" xfId="71" xr:uid="{00000000-0005-0000-0000-000042000000}"/>
    <cellStyle name="Индексы 7" xfId="72" xr:uid="{00000000-0005-0000-0000-000043000000}"/>
    <cellStyle name="Индексы 8" xfId="73" xr:uid="{00000000-0005-0000-0000-000044000000}"/>
    <cellStyle name="Индексы 9" xfId="74" xr:uid="{00000000-0005-0000-0000-000045000000}"/>
    <cellStyle name="Итоги" xfId="75" xr:uid="{00000000-0005-0000-0000-000046000000}"/>
    <cellStyle name="Итоги 10" xfId="76" xr:uid="{00000000-0005-0000-0000-000047000000}"/>
    <cellStyle name="Итоги 11" xfId="77" xr:uid="{00000000-0005-0000-0000-000048000000}"/>
    <cellStyle name="Итоги 12" xfId="78" xr:uid="{00000000-0005-0000-0000-000049000000}"/>
    <cellStyle name="Итоги 2" xfId="79" xr:uid="{00000000-0005-0000-0000-00004A000000}"/>
    <cellStyle name="Итоги 3" xfId="80" xr:uid="{00000000-0005-0000-0000-00004B000000}"/>
    <cellStyle name="Итоги 4" xfId="81" xr:uid="{00000000-0005-0000-0000-00004C000000}"/>
    <cellStyle name="Итоги 5" xfId="82" xr:uid="{00000000-0005-0000-0000-00004D000000}"/>
    <cellStyle name="Итоги 6" xfId="83" xr:uid="{00000000-0005-0000-0000-00004E000000}"/>
    <cellStyle name="Итоги 7" xfId="84" xr:uid="{00000000-0005-0000-0000-00004F000000}"/>
    <cellStyle name="Итоги 8" xfId="85" xr:uid="{00000000-0005-0000-0000-000050000000}"/>
    <cellStyle name="Итоги 9" xfId="86" xr:uid="{00000000-0005-0000-0000-000051000000}"/>
    <cellStyle name="ИтогоАктБазЦ" xfId="87" xr:uid="{00000000-0005-0000-0000-000052000000}"/>
    <cellStyle name="ИтогоАктБазЦ 10" xfId="88" xr:uid="{00000000-0005-0000-0000-000053000000}"/>
    <cellStyle name="ИтогоАктБазЦ 2" xfId="89" xr:uid="{00000000-0005-0000-0000-000054000000}"/>
    <cellStyle name="ИтогоАктБазЦ 3" xfId="90" xr:uid="{00000000-0005-0000-0000-000055000000}"/>
    <cellStyle name="ИтогоАктБазЦ 4" xfId="91" xr:uid="{00000000-0005-0000-0000-000056000000}"/>
    <cellStyle name="ИтогоАктБазЦ 5" xfId="92" xr:uid="{00000000-0005-0000-0000-000057000000}"/>
    <cellStyle name="ИтогоАктБазЦ 6" xfId="93" xr:uid="{00000000-0005-0000-0000-000058000000}"/>
    <cellStyle name="ИтогоАктБазЦ 7" xfId="94" xr:uid="{00000000-0005-0000-0000-000059000000}"/>
    <cellStyle name="ИтогоАктБазЦ 8" xfId="95" xr:uid="{00000000-0005-0000-0000-00005A000000}"/>
    <cellStyle name="ИтогоАктБазЦ 9" xfId="96" xr:uid="{00000000-0005-0000-0000-00005B000000}"/>
    <cellStyle name="ИтогоАктБИМ" xfId="97" xr:uid="{00000000-0005-0000-0000-00005C000000}"/>
    <cellStyle name="ИтогоАктБИМ 2" xfId="98" xr:uid="{00000000-0005-0000-0000-00005D000000}"/>
    <cellStyle name="ИтогоАктРесМет" xfId="99" xr:uid="{00000000-0005-0000-0000-00005E000000}"/>
    <cellStyle name="ИтогоАктРесМет 2" xfId="100" xr:uid="{00000000-0005-0000-0000-00005F000000}"/>
    <cellStyle name="ИтогоАктТекЦ" xfId="101" xr:uid="{00000000-0005-0000-0000-000060000000}"/>
    <cellStyle name="ИтогоБазЦ" xfId="102" xr:uid="{00000000-0005-0000-0000-000061000000}"/>
    <cellStyle name="ИтогоБазЦ 10" xfId="103" xr:uid="{00000000-0005-0000-0000-000062000000}"/>
    <cellStyle name="ИтогоБазЦ 2" xfId="104" xr:uid="{00000000-0005-0000-0000-000063000000}"/>
    <cellStyle name="ИтогоБазЦ 3" xfId="105" xr:uid="{00000000-0005-0000-0000-000064000000}"/>
    <cellStyle name="ИтогоБазЦ 4" xfId="106" xr:uid="{00000000-0005-0000-0000-000065000000}"/>
    <cellStyle name="ИтогоБазЦ 5" xfId="107" xr:uid="{00000000-0005-0000-0000-000066000000}"/>
    <cellStyle name="ИтогоБазЦ 6" xfId="108" xr:uid="{00000000-0005-0000-0000-000067000000}"/>
    <cellStyle name="ИтогоБазЦ 7" xfId="109" xr:uid="{00000000-0005-0000-0000-000068000000}"/>
    <cellStyle name="ИтогоБазЦ 8" xfId="110" xr:uid="{00000000-0005-0000-0000-000069000000}"/>
    <cellStyle name="ИтогоБазЦ 9" xfId="111" xr:uid="{00000000-0005-0000-0000-00006A000000}"/>
    <cellStyle name="ИтогоБИМ" xfId="112" xr:uid="{00000000-0005-0000-0000-00006B000000}"/>
    <cellStyle name="ИтогоБИМ 2" xfId="113" xr:uid="{00000000-0005-0000-0000-00006C000000}"/>
    <cellStyle name="ИтогоБИМ 2 2" xfId="114" xr:uid="{00000000-0005-0000-0000-00006D000000}"/>
    <cellStyle name="ИтогоРесМет" xfId="115" xr:uid="{00000000-0005-0000-0000-00006E000000}"/>
    <cellStyle name="ИтогоРесМет 2" xfId="116" xr:uid="{00000000-0005-0000-0000-00006F000000}"/>
    <cellStyle name="ИтогоТекЦ" xfId="117" xr:uid="{00000000-0005-0000-0000-000070000000}"/>
    <cellStyle name="копейки" xfId="118" xr:uid="{00000000-0005-0000-0000-000071000000}"/>
    <cellStyle name="копейки опт" xfId="119" xr:uid="{00000000-0005-0000-0000-000072000000}"/>
    <cellStyle name="копейки_Копия Смета ПОД Путилково Храм" xfId="120" xr:uid="{00000000-0005-0000-0000-000073000000}"/>
    <cellStyle name="ЛокСмета" xfId="121" xr:uid="{00000000-0005-0000-0000-000074000000}"/>
    <cellStyle name="ЛокСмета 10" xfId="122" xr:uid="{00000000-0005-0000-0000-000075000000}"/>
    <cellStyle name="ЛокСмета 2" xfId="123" xr:uid="{00000000-0005-0000-0000-000076000000}"/>
    <cellStyle name="ЛокСмета 3" xfId="124" xr:uid="{00000000-0005-0000-0000-000077000000}"/>
    <cellStyle name="ЛокСмета 4" xfId="125" xr:uid="{00000000-0005-0000-0000-000078000000}"/>
    <cellStyle name="ЛокСмета 5" xfId="126" xr:uid="{00000000-0005-0000-0000-000079000000}"/>
    <cellStyle name="ЛокСмета 6" xfId="127" xr:uid="{00000000-0005-0000-0000-00007A000000}"/>
    <cellStyle name="ЛокСмета 7" xfId="128" xr:uid="{00000000-0005-0000-0000-00007B000000}"/>
    <cellStyle name="ЛокСмета 8" xfId="129" xr:uid="{00000000-0005-0000-0000-00007C000000}"/>
    <cellStyle name="ЛокСмета 9" xfId="130" xr:uid="{00000000-0005-0000-0000-00007D000000}"/>
    <cellStyle name="ЛокСмМТСН" xfId="131" xr:uid="{00000000-0005-0000-0000-00007E000000}"/>
    <cellStyle name="ЛокСмМТСН 10" xfId="132" xr:uid="{00000000-0005-0000-0000-00007F000000}"/>
    <cellStyle name="ЛокСмМТСН 11" xfId="133" xr:uid="{00000000-0005-0000-0000-000080000000}"/>
    <cellStyle name="ЛокСмМТСН 2" xfId="134" xr:uid="{00000000-0005-0000-0000-000081000000}"/>
    <cellStyle name="ЛокСмМТСН 3" xfId="135" xr:uid="{00000000-0005-0000-0000-000082000000}"/>
    <cellStyle name="ЛокСмМТСН 4" xfId="136" xr:uid="{00000000-0005-0000-0000-000083000000}"/>
    <cellStyle name="ЛокСмМТСН 5" xfId="137" xr:uid="{00000000-0005-0000-0000-000084000000}"/>
    <cellStyle name="ЛокСмМТСН 6" xfId="138" xr:uid="{00000000-0005-0000-0000-000085000000}"/>
    <cellStyle name="ЛокСмМТСН 7" xfId="139" xr:uid="{00000000-0005-0000-0000-000086000000}"/>
    <cellStyle name="ЛокСмМТСН 8" xfId="140" xr:uid="{00000000-0005-0000-0000-000087000000}"/>
    <cellStyle name="ЛокСмМТСН 9" xfId="141" xr:uid="{00000000-0005-0000-0000-000088000000}"/>
    <cellStyle name="М29" xfId="142" xr:uid="{00000000-0005-0000-0000-000089000000}"/>
    <cellStyle name="марка" xfId="143" xr:uid="{00000000-0005-0000-0000-00008A000000}"/>
    <cellStyle name="Метраж" xfId="144" xr:uid="{00000000-0005-0000-0000-00008B000000}"/>
    <cellStyle name="Метражж" xfId="145" xr:uid="{00000000-0005-0000-0000-00008C000000}"/>
    <cellStyle name="наши цены в $" xfId="146" xr:uid="{00000000-0005-0000-0000-00008D000000}"/>
    <cellStyle name="норма Cu" xfId="147" xr:uid="{00000000-0005-0000-0000-00008E000000}"/>
    <cellStyle name="ОбСмета" xfId="148" xr:uid="{00000000-0005-0000-0000-00008F000000}"/>
    <cellStyle name="Обычный" xfId="0" builtinId="0"/>
    <cellStyle name="Обычный 10 2" xfId="149" xr:uid="{00000000-0005-0000-0000-000091000000}"/>
    <cellStyle name="Обычный 13" xfId="150" xr:uid="{00000000-0005-0000-0000-000092000000}"/>
    <cellStyle name="Обычный 2" xfId="2" xr:uid="{00000000-0005-0000-0000-000093000000}"/>
    <cellStyle name="Обычный 2 2" xfId="151" xr:uid="{00000000-0005-0000-0000-000094000000}"/>
    <cellStyle name="Обычный 2 2 2" xfId="152" xr:uid="{00000000-0005-0000-0000-000095000000}"/>
    <cellStyle name="Обычный 2 3" xfId="153" xr:uid="{00000000-0005-0000-0000-000096000000}"/>
    <cellStyle name="Обычный 2 4" xfId="4" xr:uid="{00000000-0005-0000-0000-000097000000}"/>
    <cellStyle name="Обычный 2 5" xfId="154" xr:uid="{00000000-0005-0000-0000-000098000000}"/>
    <cellStyle name="Обычный 2 6" xfId="155" xr:uid="{00000000-0005-0000-0000-000099000000}"/>
    <cellStyle name="Обычный 2 7" xfId="156" xr:uid="{00000000-0005-0000-0000-00009A000000}"/>
    <cellStyle name="Обычный 3" xfId="157" xr:uid="{00000000-0005-0000-0000-00009B000000}"/>
    <cellStyle name="Обычный 3 2" xfId="158" xr:uid="{00000000-0005-0000-0000-00009C000000}"/>
    <cellStyle name="Обычный 3 2 2" xfId="159" xr:uid="{00000000-0005-0000-0000-00009D000000}"/>
    <cellStyle name="Обычный 3 3" xfId="160" xr:uid="{00000000-0005-0000-0000-00009E000000}"/>
    <cellStyle name="Обычный 3 4" xfId="161" xr:uid="{00000000-0005-0000-0000-00009F000000}"/>
    <cellStyle name="Обычный 3 5 2" xfId="162" xr:uid="{00000000-0005-0000-0000-0000A0000000}"/>
    <cellStyle name="Обычный 4" xfId="163" xr:uid="{00000000-0005-0000-0000-0000A1000000}"/>
    <cellStyle name="Обычный 4 2" xfId="164" xr:uid="{00000000-0005-0000-0000-0000A2000000}"/>
    <cellStyle name="Обычный 4 3" xfId="165" xr:uid="{00000000-0005-0000-0000-0000A3000000}"/>
    <cellStyle name="Обычный 5" xfId="166" xr:uid="{00000000-0005-0000-0000-0000A4000000}"/>
    <cellStyle name="Обычный 5 2" xfId="167" xr:uid="{00000000-0005-0000-0000-0000A5000000}"/>
    <cellStyle name="Обычный 5 2 2" xfId="168" xr:uid="{00000000-0005-0000-0000-0000A6000000}"/>
    <cellStyle name="Обычный 6 2" xfId="169" xr:uid="{00000000-0005-0000-0000-0000A7000000}"/>
    <cellStyle name="Обычный 7" xfId="170" xr:uid="{00000000-0005-0000-0000-0000A8000000}"/>
    <cellStyle name="Оптовая цена" xfId="171" xr:uid="{00000000-0005-0000-0000-0000A9000000}"/>
    <cellStyle name="Параметр" xfId="172" xr:uid="{00000000-0005-0000-0000-0000AA000000}"/>
    <cellStyle name="ПеременныеСметы" xfId="173" xr:uid="{00000000-0005-0000-0000-0000AB000000}"/>
    <cellStyle name="подназвание" xfId="174" xr:uid="{00000000-0005-0000-0000-0000AC000000}"/>
    <cellStyle name="Процентный 2" xfId="175" xr:uid="{00000000-0005-0000-0000-0000AD000000}"/>
    <cellStyle name="Прочее" xfId="176" xr:uid="{00000000-0005-0000-0000-0000AE000000}"/>
    <cellStyle name="расход" xfId="177" xr:uid="{00000000-0005-0000-0000-0000AF000000}"/>
    <cellStyle name="РесСмета" xfId="178" xr:uid="{00000000-0005-0000-0000-0000B0000000}"/>
    <cellStyle name="РесСмета 10" xfId="179" xr:uid="{00000000-0005-0000-0000-0000B1000000}"/>
    <cellStyle name="РесСмета 2" xfId="180" xr:uid="{00000000-0005-0000-0000-0000B2000000}"/>
    <cellStyle name="РесСмета 3" xfId="181" xr:uid="{00000000-0005-0000-0000-0000B3000000}"/>
    <cellStyle name="РесСмета 4" xfId="182" xr:uid="{00000000-0005-0000-0000-0000B4000000}"/>
    <cellStyle name="РесСмета 5" xfId="183" xr:uid="{00000000-0005-0000-0000-0000B5000000}"/>
    <cellStyle name="РесСмета 6" xfId="184" xr:uid="{00000000-0005-0000-0000-0000B6000000}"/>
    <cellStyle name="РесСмета 7" xfId="185" xr:uid="{00000000-0005-0000-0000-0000B7000000}"/>
    <cellStyle name="РесСмета 8" xfId="186" xr:uid="{00000000-0005-0000-0000-0000B8000000}"/>
    <cellStyle name="РесСмета 9" xfId="187" xr:uid="{00000000-0005-0000-0000-0000B9000000}"/>
    <cellStyle name="СводкаСтоимРаб" xfId="188" xr:uid="{00000000-0005-0000-0000-0000BA000000}"/>
    <cellStyle name="СводРасч" xfId="189" xr:uid="{00000000-0005-0000-0000-0000BB000000}"/>
    <cellStyle name="Стиль 1" xfId="190" xr:uid="{00000000-0005-0000-0000-0000BC000000}"/>
    <cellStyle name="Стоимость" xfId="191" xr:uid="{00000000-0005-0000-0000-0000BD000000}"/>
    <cellStyle name="Титул" xfId="192" xr:uid="{00000000-0005-0000-0000-0000BE000000}"/>
    <cellStyle name="Титул 10" xfId="193" xr:uid="{00000000-0005-0000-0000-0000BF000000}"/>
    <cellStyle name="Титул 11" xfId="194" xr:uid="{00000000-0005-0000-0000-0000C0000000}"/>
    <cellStyle name="Титул 2" xfId="195" xr:uid="{00000000-0005-0000-0000-0000C1000000}"/>
    <cellStyle name="Титул 3" xfId="196" xr:uid="{00000000-0005-0000-0000-0000C2000000}"/>
    <cellStyle name="Титул 4" xfId="197" xr:uid="{00000000-0005-0000-0000-0000C3000000}"/>
    <cellStyle name="Титул 5" xfId="198" xr:uid="{00000000-0005-0000-0000-0000C4000000}"/>
    <cellStyle name="Титул 6" xfId="199" xr:uid="{00000000-0005-0000-0000-0000C5000000}"/>
    <cellStyle name="Титул 7" xfId="200" xr:uid="{00000000-0005-0000-0000-0000C6000000}"/>
    <cellStyle name="Титул 8" xfId="201" xr:uid="{00000000-0005-0000-0000-0000C7000000}"/>
    <cellStyle name="Титул 9" xfId="202" xr:uid="{00000000-0005-0000-0000-0000C8000000}"/>
    <cellStyle name="Финансовый" xfId="1" builtinId="3"/>
    <cellStyle name="Финансовый 2" xfId="3" xr:uid="{00000000-0005-0000-0000-0000CA000000}"/>
    <cellStyle name="Финансовый 2 2" xfId="203" xr:uid="{00000000-0005-0000-0000-0000CB000000}"/>
    <cellStyle name="Финансовый 3" xfId="204" xr:uid="{00000000-0005-0000-0000-0000CC000000}"/>
    <cellStyle name="Финансовый 3 2" xfId="5" xr:uid="{00000000-0005-0000-0000-0000CD000000}"/>
    <cellStyle name="Финансовый 4" xfId="205" xr:uid="{00000000-0005-0000-0000-0000CE000000}"/>
    <cellStyle name="Финансовый 4 2" xfId="206" xr:uid="{00000000-0005-0000-0000-0000CF000000}"/>
    <cellStyle name="Финансовый 5" xfId="207" xr:uid="{00000000-0005-0000-0000-0000D0000000}"/>
    <cellStyle name="Финансовый 5 2" xfId="208" xr:uid="{00000000-0005-0000-0000-0000D1000000}"/>
    <cellStyle name="Финансовый 6" xfId="209" xr:uid="{00000000-0005-0000-0000-0000D2000000}"/>
    <cellStyle name="Финансовый 7" xfId="210" xr:uid="{00000000-0005-0000-0000-0000D3000000}"/>
    <cellStyle name="Хвост" xfId="211" xr:uid="{00000000-0005-0000-0000-0000D4000000}"/>
    <cellStyle name="Хвост 10" xfId="212" xr:uid="{00000000-0005-0000-0000-0000D5000000}"/>
    <cellStyle name="Хвост 11" xfId="213" xr:uid="{00000000-0005-0000-0000-0000D6000000}"/>
    <cellStyle name="Хвост 2" xfId="214" xr:uid="{00000000-0005-0000-0000-0000D7000000}"/>
    <cellStyle name="Хвост 3" xfId="215" xr:uid="{00000000-0005-0000-0000-0000D8000000}"/>
    <cellStyle name="Хвост 4" xfId="216" xr:uid="{00000000-0005-0000-0000-0000D9000000}"/>
    <cellStyle name="Хвост 5" xfId="217" xr:uid="{00000000-0005-0000-0000-0000DA000000}"/>
    <cellStyle name="Хвост 6" xfId="218" xr:uid="{00000000-0005-0000-0000-0000DB000000}"/>
    <cellStyle name="Хвост 7" xfId="219" xr:uid="{00000000-0005-0000-0000-0000DC000000}"/>
    <cellStyle name="Хвост 8" xfId="220" xr:uid="{00000000-0005-0000-0000-0000DD000000}"/>
    <cellStyle name="Хвост 9" xfId="221" xr:uid="{00000000-0005-0000-0000-0000DE000000}"/>
    <cellStyle name="Цена" xfId="222" xr:uid="{00000000-0005-0000-0000-0000DF000000}"/>
    <cellStyle name="цены" xfId="223" xr:uid="{00000000-0005-0000-0000-0000E0000000}"/>
    <cellStyle name="число" xfId="224" xr:uid="{00000000-0005-0000-0000-0000E1000000}"/>
    <cellStyle name="Экспертиза" xfId="225" xr:uid="{00000000-0005-0000-0000-0000E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63;&#1091;&#1083;&#1082;&#1086;&#1074;%202008/11&#1076;-2008/11&#1076;-2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41;&#1091;&#1083;&#1072;&#1090;&#1086;&#1074;%202008/6&#1076;-2008%201-2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2-&#1057;&#1054;&#1043;&#1051;&#1040;&#1064;&#1045;&#1053;&#1048;&#1071;/&#1063;&#1077;&#1088;&#1082;&#1072;&#1089;&#1086;&#1074;%202008/8&#1089;-2008%20&#1058;&#1069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loban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VKancidalova.S13FLOOR5/&#1052;&#1086;&#1080;%20&#1076;&#1086;&#1082;&#1091;&#1084;&#1077;&#1085;&#1090;&#1099;/VALENTINA/VALENTINA/&#1063;&#1091;&#1083;&#1072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Кабель"/>
      <sheetName val="Списк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РЗ"/>
      <sheetName val="3конф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2 Шатурс сети  проект работ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AB52"/>
  <sheetViews>
    <sheetView tabSelected="1" view="pageBreakPreview" zoomScaleNormal="100" zoomScaleSheetLayoutView="100" workbookViewId="0">
      <selection activeCell="J42" sqref="J42"/>
    </sheetView>
  </sheetViews>
  <sheetFormatPr defaultColWidth="8.85546875" defaultRowHeight="12.75"/>
  <cols>
    <col min="1" max="1" width="4.5703125" style="8" customWidth="1"/>
    <col min="2" max="2" width="14.7109375" style="5" customWidth="1"/>
    <col min="3" max="3" width="16.7109375" style="5" customWidth="1"/>
    <col min="4" max="5" width="12.28515625" style="5" customWidth="1"/>
    <col min="6" max="6" width="5.28515625" style="5" customWidth="1"/>
    <col min="7" max="7" width="5.85546875" style="5" customWidth="1"/>
    <col min="8" max="8" width="23.5703125" style="5" customWidth="1"/>
    <col min="9" max="9" width="13" style="5" customWidth="1"/>
    <col min="10" max="10" width="5.5703125" style="10" customWidth="1"/>
    <col min="11" max="11" width="8.42578125" style="5" customWidth="1"/>
    <col min="12" max="12" width="7.140625" style="5" customWidth="1"/>
    <col min="13" max="14" width="7.7109375" style="5" customWidth="1"/>
    <col min="15" max="15" width="2.140625" style="5" customWidth="1"/>
    <col min="16" max="16" width="12.42578125" style="5" customWidth="1"/>
    <col min="17" max="17" width="3" style="5" customWidth="1"/>
    <col min="18" max="18" width="9.5703125" style="5" customWidth="1"/>
    <col min="19" max="19" width="0.28515625" style="5" hidden="1" customWidth="1"/>
    <col min="20" max="20" width="5.85546875" style="5" hidden="1" customWidth="1"/>
    <col min="21" max="21" width="14.42578125" style="11" customWidth="1"/>
    <col min="22" max="22" width="0.28515625" style="9" customWidth="1"/>
    <col min="23" max="23" width="13.7109375" style="5" hidden="1" customWidth="1"/>
    <col min="24" max="24" width="8.85546875" style="5" hidden="1" customWidth="1"/>
    <col min="25" max="25" width="16.7109375" style="5" hidden="1" customWidth="1"/>
    <col min="26" max="26" width="13.140625" style="5" hidden="1" customWidth="1"/>
    <col min="27" max="27" width="16.28515625" style="5" customWidth="1"/>
    <col min="28" max="28" width="19.140625" style="5" customWidth="1"/>
    <col min="29" max="29" width="16.28515625" style="5" customWidth="1"/>
    <col min="30" max="30" width="11.140625" style="5" customWidth="1"/>
    <col min="31" max="31" width="10.7109375" style="5" customWidth="1"/>
    <col min="32" max="16384" width="8.85546875" style="5"/>
  </cols>
  <sheetData>
    <row r="1" spans="1:28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3"/>
      <c r="M1" s="2"/>
      <c r="N1" s="4"/>
      <c r="O1" s="2"/>
      <c r="P1" s="2"/>
      <c r="Q1" s="2"/>
      <c r="R1" s="2"/>
      <c r="U1" s="5"/>
      <c r="V1" s="5"/>
    </row>
    <row r="2" spans="1:28" ht="12.75" customHeight="1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U2" s="5"/>
      <c r="V2" s="5"/>
    </row>
    <row r="3" spans="1:28" ht="12.75" customHeight="1">
      <c r="A3" s="154" t="s">
        <v>1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U3" s="5"/>
      <c r="V3" s="5"/>
    </row>
    <row r="4" spans="1:28" ht="12.75" customHeight="1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U4" s="5"/>
      <c r="V4" s="5"/>
    </row>
    <row r="5" spans="1:28" ht="13.5" thickBot="1"/>
    <row r="6" spans="1:28" ht="25.5">
      <c r="A6" s="12" t="s">
        <v>2</v>
      </c>
      <c r="B6" s="147" t="s">
        <v>3</v>
      </c>
      <c r="C6" s="148"/>
      <c r="D6" s="148"/>
      <c r="E6" s="149"/>
      <c r="F6" s="147" t="s">
        <v>4</v>
      </c>
      <c r="G6" s="148"/>
      <c r="H6" s="148"/>
      <c r="I6" s="150" t="s">
        <v>5</v>
      </c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2"/>
      <c r="U6" s="14" t="s">
        <v>6</v>
      </c>
    </row>
    <row r="7" spans="1:28" ht="13.5" thickBot="1">
      <c r="A7" s="15">
        <v>1</v>
      </c>
      <c r="B7" s="137">
        <v>2</v>
      </c>
      <c r="C7" s="137"/>
      <c r="D7" s="137"/>
      <c r="E7" s="137"/>
      <c r="F7" s="138">
        <v>3</v>
      </c>
      <c r="G7" s="138"/>
      <c r="H7" s="139"/>
      <c r="I7" s="140">
        <v>4</v>
      </c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2"/>
      <c r="U7" s="16">
        <v>5</v>
      </c>
    </row>
    <row r="8" spans="1:28" ht="13.5" thickBot="1">
      <c r="A8" s="143" t="s">
        <v>7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5"/>
      <c r="Y8" s="17"/>
      <c r="Z8" s="17"/>
      <c r="AA8" s="17"/>
      <c r="AB8" s="18"/>
    </row>
    <row r="9" spans="1:28" ht="13.5" customHeight="1">
      <c r="A9" s="19">
        <v>1</v>
      </c>
      <c r="B9" s="135" t="s">
        <v>57</v>
      </c>
      <c r="C9" s="136"/>
      <c r="D9" s="136"/>
      <c r="E9" s="146"/>
      <c r="F9" s="21"/>
      <c r="G9" s="21"/>
      <c r="H9" s="22"/>
      <c r="I9" s="23">
        <f>C17</f>
        <v>219100</v>
      </c>
      <c r="J9" s="24" t="s">
        <v>8</v>
      </c>
      <c r="K9" s="24">
        <f>G15</f>
        <v>1</v>
      </c>
      <c r="L9" s="24"/>
      <c r="M9" s="24" t="s">
        <v>8</v>
      </c>
      <c r="N9" s="25">
        <f>R16</f>
        <v>1.3745000000000001</v>
      </c>
      <c r="O9" s="25"/>
      <c r="P9" s="25"/>
      <c r="Q9" s="26"/>
      <c r="R9" s="27"/>
      <c r="S9" s="24"/>
      <c r="T9" s="27"/>
      <c r="U9" s="28">
        <f>ROUND((I9*K9*N9),2)</f>
        <v>301152.95</v>
      </c>
      <c r="V9" s="29"/>
      <c r="W9" s="30"/>
      <c r="X9" s="31"/>
    </row>
    <row r="10" spans="1:28" ht="18" customHeight="1">
      <c r="A10" s="32"/>
      <c r="B10" s="32" t="s">
        <v>9</v>
      </c>
      <c r="C10" s="8">
        <v>5000</v>
      </c>
      <c r="D10" s="8" t="s">
        <v>10</v>
      </c>
      <c r="E10" s="57"/>
      <c r="F10" s="34" t="s">
        <v>11</v>
      </c>
      <c r="G10" s="34"/>
      <c r="H10" s="35"/>
      <c r="I10" s="36"/>
      <c r="J10" s="36"/>
      <c r="K10" s="36"/>
      <c r="L10" s="36"/>
      <c r="M10" s="37" t="s">
        <v>12</v>
      </c>
      <c r="N10" s="37" t="s">
        <v>13</v>
      </c>
      <c r="O10" s="36"/>
      <c r="P10" s="37" t="s">
        <v>14</v>
      </c>
      <c r="Q10" s="37"/>
      <c r="R10" s="36"/>
      <c r="S10" s="38">
        <v>1</v>
      </c>
      <c r="T10" s="39" t="s">
        <v>15</v>
      </c>
      <c r="U10" s="40"/>
      <c r="V10" s="29"/>
      <c r="W10" s="30"/>
      <c r="X10" s="31"/>
    </row>
    <row r="11" spans="1:28" ht="15" customHeight="1">
      <c r="A11" s="32"/>
      <c r="B11" s="32"/>
      <c r="C11" s="8"/>
      <c r="D11" s="8"/>
      <c r="E11" s="57"/>
      <c r="F11" s="34"/>
      <c r="G11" s="34"/>
      <c r="H11" s="35"/>
      <c r="I11" s="131"/>
      <c r="J11" s="132"/>
      <c r="K11" s="132"/>
      <c r="L11" s="41"/>
      <c r="M11" s="42"/>
      <c r="N11" s="43"/>
      <c r="O11" s="43"/>
      <c r="P11" s="44"/>
      <c r="Q11" s="44"/>
      <c r="R11" s="45"/>
      <c r="S11" s="38"/>
      <c r="T11" s="39"/>
      <c r="U11" s="40"/>
      <c r="V11" s="29"/>
      <c r="W11" s="30"/>
      <c r="X11" s="31"/>
    </row>
    <row r="12" spans="1:28" ht="82.5" customHeight="1">
      <c r="A12" s="32"/>
      <c r="B12" s="32"/>
      <c r="C12" s="8"/>
      <c r="D12" s="8"/>
      <c r="E12" s="57"/>
      <c r="F12" s="46" t="s">
        <v>16</v>
      </c>
      <c r="G12" s="46">
        <v>1.3</v>
      </c>
      <c r="H12" s="47" t="s">
        <v>17</v>
      </c>
      <c r="I12" s="131"/>
      <c r="J12" s="132"/>
      <c r="K12" s="132"/>
      <c r="L12" s="41"/>
      <c r="M12" s="42"/>
      <c r="N12" s="43"/>
      <c r="O12" s="43"/>
      <c r="P12" s="44"/>
      <c r="Q12" s="44"/>
      <c r="R12" s="45"/>
      <c r="S12" s="38"/>
      <c r="T12" s="39"/>
      <c r="U12" s="40"/>
      <c r="V12" s="29"/>
      <c r="W12" s="30"/>
      <c r="X12" s="31"/>
    </row>
    <row r="13" spans="1:28" ht="14.25" customHeight="1">
      <c r="A13" s="32"/>
      <c r="B13" s="48" t="s">
        <v>18</v>
      </c>
      <c r="C13" s="106"/>
      <c r="D13" s="8">
        <v>2</v>
      </c>
      <c r="E13" s="57"/>
      <c r="F13" s="46"/>
      <c r="G13" s="46"/>
      <c r="H13" s="50"/>
      <c r="I13" s="131" t="s">
        <v>19</v>
      </c>
      <c r="J13" s="132"/>
      <c r="K13" s="132"/>
      <c r="L13" s="41"/>
      <c r="M13" s="42">
        <f>C10-M14-M15</f>
        <v>3567</v>
      </c>
      <c r="N13" s="43">
        <f>ROUND(M13/C10,4)</f>
        <v>0.71340000000000003</v>
      </c>
      <c r="O13" s="43" t="s">
        <v>20</v>
      </c>
      <c r="P13" s="51">
        <f>G12</f>
        <v>1.3</v>
      </c>
      <c r="Q13" s="44" t="s">
        <v>21</v>
      </c>
      <c r="R13" s="45">
        <f>ROUND(N13*P13,4)</f>
        <v>0.9274</v>
      </c>
      <c r="S13" s="30"/>
      <c r="T13" s="52"/>
      <c r="U13" s="40"/>
      <c r="V13" s="29"/>
      <c r="W13" s="30"/>
      <c r="X13" s="31"/>
    </row>
    <row r="14" spans="1:28" ht="15" customHeight="1">
      <c r="A14" s="32"/>
      <c r="B14" s="49"/>
      <c r="C14" s="46"/>
      <c r="D14" s="46"/>
      <c r="E14" s="57"/>
      <c r="F14" s="46" t="s">
        <v>16</v>
      </c>
      <c r="G14" s="46">
        <v>1.2</v>
      </c>
      <c r="H14" s="50" t="s">
        <v>22</v>
      </c>
      <c r="I14" s="131"/>
      <c r="J14" s="132"/>
      <c r="K14" s="132"/>
      <c r="L14" s="41"/>
      <c r="M14" s="42"/>
      <c r="N14" s="43"/>
      <c r="O14" s="43"/>
      <c r="P14" s="44"/>
      <c r="Q14" s="44"/>
      <c r="R14" s="45"/>
      <c r="S14" s="30"/>
      <c r="T14" s="52"/>
      <c r="U14" s="40"/>
      <c r="W14" s="30"/>
      <c r="X14" s="31"/>
    </row>
    <row r="15" spans="1:28" ht="15" customHeight="1">
      <c r="A15" s="32"/>
      <c r="B15" s="49" t="s">
        <v>23</v>
      </c>
      <c r="C15" s="107">
        <v>19.100000000000001</v>
      </c>
      <c r="D15" s="46" t="s">
        <v>24</v>
      </c>
      <c r="E15" s="57"/>
      <c r="F15" s="46" t="s">
        <v>16</v>
      </c>
      <c r="G15" s="46">
        <v>1</v>
      </c>
      <c r="H15" s="50" t="s">
        <v>25</v>
      </c>
      <c r="I15" s="131" t="s">
        <v>26</v>
      </c>
      <c r="J15" s="132"/>
      <c r="K15" s="132"/>
      <c r="L15" s="41"/>
      <c r="M15" s="42">
        <f>C19</f>
        <v>1433</v>
      </c>
      <c r="N15" s="43">
        <f>ROUND(M15/C10,4)</f>
        <v>0.28660000000000002</v>
      </c>
      <c r="O15" s="43" t="s">
        <v>20</v>
      </c>
      <c r="P15" s="51">
        <f>G14*G12</f>
        <v>1.56</v>
      </c>
      <c r="Q15" s="44" t="s">
        <v>21</v>
      </c>
      <c r="R15" s="45">
        <f>ROUND(N15*P15,4)</f>
        <v>0.4471</v>
      </c>
      <c r="S15" s="30"/>
      <c r="T15" s="52"/>
      <c r="U15" s="40"/>
      <c r="V15" s="29"/>
      <c r="W15" s="30"/>
      <c r="X15" s="31"/>
    </row>
    <row r="16" spans="1:28" ht="15" customHeight="1">
      <c r="A16" s="32"/>
      <c r="B16" s="49" t="s">
        <v>27</v>
      </c>
      <c r="C16" s="46">
        <v>0.04</v>
      </c>
      <c r="D16" s="46"/>
      <c r="E16" s="50"/>
      <c r="F16" s="46"/>
      <c r="G16" s="46"/>
      <c r="H16" s="50"/>
      <c r="I16" s="53" t="s">
        <v>28</v>
      </c>
      <c r="J16" s="54"/>
      <c r="K16" s="54"/>
      <c r="L16" s="54"/>
      <c r="M16" s="55"/>
      <c r="N16" s="54"/>
      <c r="O16" s="54"/>
      <c r="P16" s="54"/>
      <c r="Q16" s="54"/>
      <c r="R16" s="56">
        <f>R13+R15</f>
        <v>1.3745000000000001</v>
      </c>
      <c r="S16" s="30"/>
      <c r="T16" s="52"/>
      <c r="U16" s="40"/>
      <c r="V16" s="29"/>
      <c r="W16" s="30"/>
      <c r="X16" s="31"/>
    </row>
    <row r="17" spans="1:24" ht="13.5" thickBot="1">
      <c r="A17" s="32"/>
      <c r="B17" s="108" t="s">
        <v>29</v>
      </c>
      <c r="C17" s="109">
        <f>ROUND((C15+C16*C10)*1000,2)</f>
        <v>219100</v>
      </c>
      <c r="D17" s="109"/>
      <c r="E17" s="110"/>
      <c r="F17" s="46"/>
      <c r="G17" s="46"/>
      <c r="H17" s="50"/>
      <c r="I17" s="58"/>
      <c r="J17" s="59"/>
      <c r="K17" s="60"/>
      <c r="L17" s="60"/>
      <c r="M17" s="61"/>
      <c r="N17" s="60"/>
      <c r="O17" s="60"/>
      <c r="P17" s="60"/>
      <c r="Q17" s="60"/>
      <c r="R17" s="62"/>
      <c r="S17" s="30"/>
      <c r="T17" s="52"/>
      <c r="U17" s="63"/>
      <c r="V17" s="29"/>
      <c r="W17" s="30"/>
      <c r="X17" s="31"/>
    </row>
    <row r="18" spans="1:24" ht="12.75" customHeight="1">
      <c r="A18" s="19">
        <v>2</v>
      </c>
      <c r="B18" s="135" t="s">
        <v>59</v>
      </c>
      <c r="C18" s="136"/>
      <c r="D18" s="136"/>
      <c r="E18" s="136"/>
      <c r="F18" s="20"/>
      <c r="G18" s="21"/>
      <c r="H18" s="21"/>
      <c r="I18" s="112"/>
      <c r="J18" s="113" t="s">
        <v>30</v>
      </c>
      <c r="K18" s="114"/>
      <c r="L18" s="13" t="s">
        <v>31</v>
      </c>
      <c r="M18" s="13" t="s">
        <v>32</v>
      </c>
      <c r="N18" s="13" t="s">
        <v>33</v>
      </c>
      <c r="O18" s="13" t="s">
        <v>8</v>
      </c>
      <c r="P18" s="13" t="s">
        <v>34</v>
      </c>
      <c r="Q18" s="26"/>
      <c r="R18" s="27"/>
      <c r="S18" s="24"/>
      <c r="T18" s="27"/>
      <c r="U18" s="28">
        <f>C40</f>
        <v>1175301</v>
      </c>
      <c r="V18" s="29"/>
      <c r="W18" s="30"/>
      <c r="X18" s="31"/>
    </row>
    <row r="19" spans="1:24" ht="15.75">
      <c r="A19" s="32"/>
      <c r="B19" s="32" t="s">
        <v>9</v>
      </c>
      <c r="C19" s="127">
        <f>SUM(C20:C33)</f>
        <v>1433</v>
      </c>
      <c r="D19" s="8"/>
      <c r="E19" s="8" t="s">
        <v>10</v>
      </c>
      <c r="F19" s="33" t="s">
        <v>11</v>
      </c>
      <c r="G19" s="34"/>
      <c r="H19" s="34"/>
      <c r="I19" s="48" t="s">
        <v>60</v>
      </c>
      <c r="J19" s="106" t="s">
        <v>30</v>
      </c>
      <c r="K19" s="115"/>
      <c r="L19" s="115">
        <f>C36</f>
        <v>176.5</v>
      </c>
      <c r="M19" s="36" t="s">
        <v>32</v>
      </c>
      <c r="N19" s="36">
        <f>E36</f>
        <v>0.69699999999999995</v>
      </c>
      <c r="O19" s="36" t="s">
        <v>8</v>
      </c>
      <c r="P19" s="36">
        <f>C19</f>
        <v>1433</v>
      </c>
      <c r="Q19" s="36"/>
      <c r="R19" s="64"/>
      <c r="S19" s="38">
        <v>1</v>
      </c>
      <c r="T19" s="39" t="s">
        <v>15</v>
      </c>
      <c r="U19" s="65"/>
      <c r="V19" s="29"/>
      <c r="W19" s="30"/>
      <c r="X19" s="31"/>
    </row>
    <row r="20" spans="1:24" ht="15.75">
      <c r="A20" s="32"/>
      <c r="B20" s="32" t="s">
        <v>42</v>
      </c>
      <c r="C20" s="8">
        <v>80</v>
      </c>
      <c r="D20" s="8"/>
      <c r="E20" s="8"/>
      <c r="F20" s="49" t="s">
        <v>16</v>
      </c>
      <c r="G20" s="46">
        <v>1</v>
      </c>
      <c r="H20" s="46" t="s">
        <v>25</v>
      </c>
      <c r="I20" s="48"/>
      <c r="J20" s="106"/>
      <c r="K20" s="115"/>
      <c r="L20" s="115"/>
      <c r="M20" s="36"/>
      <c r="N20" s="36"/>
      <c r="O20" s="36"/>
      <c r="P20" s="36"/>
      <c r="Q20" s="36"/>
      <c r="R20" s="64"/>
      <c r="S20" s="38"/>
      <c r="T20" s="39"/>
      <c r="U20" s="65"/>
      <c r="V20" s="29"/>
      <c r="W20" s="30"/>
      <c r="X20" s="31"/>
    </row>
    <row r="21" spans="1:24" ht="15.75">
      <c r="A21" s="32"/>
      <c r="B21" s="32" t="s">
        <v>43</v>
      </c>
      <c r="C21" s="128">
        <v>200</v>
      </c>
      <c r="D21" s="8"/>
      <c r="E21" s="8"/>
      <c r="F21" s="49"/>
      <c r="G21" s="46"/>
      <c r="H21" s="46"/>
      <c r="I21" s="48"/>
      <c r="J21" s="106"/>
      <c r="K21" s="115"/>
      <c r="L21" s="115"/>
      <c r="M21" s="36"/>
      <c r="N21" s="36"/>
      <c r="O21" s="36"/>
      <c r="P21" s="36"/>
      <c r="Q21" s="36"/>
      <c r="R21" s="64"/>
      <c r="S21" s="38"/>
      <c r="T21" s="39"/>
      <c r="U21" s="65"/>
      <c r="V21" s="29"/>
      <c r="W21" s="30"/>
      <c r="X21" s="31"/>
    </row>
    <row r="22" spans="1:24" ht="15.75">
      <c r="A22" s="32"/>
      <c r="B22" s="32" t="s">
        <v>44</v>
      </c>
      <c r="C22" s="128">
        <v>70</v>
      </c>
      <c r="D22" s="8"/>
      <c r="E22" s="8"/>
      <c r="F22" s="33"/>
      <c r="G22" s="34"/>
      <c r="H22" s="34"/>
      <c r="I22" s="48"/>
      <c r="J22" s="106"/>
      <c r="K22" s="115"/>
      <c r="L22" s="115"/>
      <c r="M22" s="36"/>
      <c r="N22" s="36"/>
      <c r="O22" s="36"/>
      <c r="P22" s="36"/>
      <c r="Q22" s="36"/>
      <c r="R22" s="64"/>
      <c r="S22" s="38"/>
      <c r="T22" s="39"/>
      <c r="U22" s="65"/>
      <c r="V22" s="29"/>
      <c r="W22" s="30"/>
      <c r="X22" s="31"/>
    </row>
    <row r="23" spans="1:24" ht="15.75">
      <c r="A23" s="32"/>
      <c r="B23" s="32" t="s">
        <v>45</v>
      </c>
      <c r="C23" s="128">
        <v>66</v>
      </c>
      <c r="D23" s="8"/>
      <c r="E23" s="8"/>
      <c r="F23" s="33"/>
      <c r="G23" s="34"/>
      <c r="H23" s="34"/>
      <c r="I23" s="48"/>
      <c r="J23" s="106"/>
      <c r="K23" s="115"/>
      <c r="L23" s="115"/>
      <c r="M23" s="36"/>
      <c r="N23" s="36"/>
      <c r="O23" s="36"/>
      <c r="P23" s="36"/>
      <c r="Q23" s="36"/>
      <c r="R23" s="64"/>
      <c r="S23" s="38"/>
      <c r="T23" s="39"/>
      <c r="U23" s="65"/>
      <c r="V23" s="29"/>
      <c r="W23" s="30"/>
      <c r="X23" s="31"/>
    </row>
    <row r="24" spans="1:24" ht="15.75">
      <c r="A24" s="32"/>
      <c r="B24" s="32" t="s">
        <v>46</v>
      </c>
      <c r="C24" s="128">
        <v>63</v>
      </c>
      <c r="D24" s="8"/>
      <c r="E24" s="8"/>
      <c r="F24" s="33"/>
      <c r="G24" s="34"/>
      <c r="H24" s="34"/>
      <c r="I24" s="48"/>
      <c r="J24" s="106"/>
      <c r="K24" s="115"/>
      <c r="L24" s="115"/>
      <c r="M24" s="36"/>
      <c r="N24" s="36"/>
      <c r="O24" s="36"/>
      <c r="P24" s="36"/>
      <c r="Q24" s="36"/>
      <c r="R24" s="64"/>
      <c r="S24" s="38"/>
      <c r="T24" s="39"/>
      <c r="U24" s="65"/>
      <c r="V24" s="29"/>
      <c r="W24" s="30"/>
      <c r="X24" s="31"/>
    </row>
    <row r="25" spans="1:24" ht="15.75">
      <c r="A25" s="32"/>
      <c r="B25" s="32" t="s">
        <v>47</v>
      </c>
      <c r="C25" s="128">
        <v>150</v>
      </c>
      <c r="D25" s="8"/>
      <c r="E25" s="8"/>
      <c r="F25" s="33"/>
      <c r="G25" s="34"/>
      <c r="H25" s="34"/>
      <c r="I25" s="48"/>
      <c r="J25" s="106"/>
      <c r="K25" s="115"/>
      <c r="L25" s="115"/>
      <c r="M25" s="36"/>
      <c r="N25" s="36"/>
      <c r="O25" s="36"/>
      <c r="P25" s="36"/>
      <c r="Q25" s="36"/>
      <c r="R25" s="64"/>
      <c r="S25" s="38"/>
      <c r="T25" s="39"/>
      <c r="U25" s="65"/>
      <c r="V25" s="29"/>
      <c r="W25" s="30"/>
      <c r="X25" s="31"/>
    </row>
    <row r="26" spans="1:24" ht="15.75">
      <c r="A26" s="32"/>
      <c r="B26" s="32" t="s">
        <v>48</v>
      </c>
      <c r="C26" s="128">
        <v>90</v>
      </c>
      <c r="D26" s="8"/>
      <c r="E26" s="8"/>
      <c r="F26" s="33"/>
      <c r="G26" s="34"/>
      <c r="H26" s="34"/>
      <c r="I26" s="48"/>
      <c r="J26" s="106"/>
      <c r="K26" s="115"/>
      <c r="L26" s="115"/>
      <c r="M26" s="36"/>
      <c r="N26" s="36"/>
      <c r="O26" s="36"/>
      <c r="P26" s="36"/>
      <c r="Q26" s="36"/>
      <c r="R26" s="64"/>
      <c r="S26" s="38"/>
      <c r="T26" s="39"/>
      <c r="U26" s="65"/>
      <c r="V26" s="29"/>
      <c r="W26" s="30"/>
      <c r="X26" s="31"/>
    </row>
    <row r="27" spans="1:24" ht="15.75">
      <c r="A27" s="32"/>
      <c r="B27" s="32" t="s">
        <v>49</v>
      </c>
      <c r="C27" s="128">
        <v>98</v>
      </c>
      <c r="D27" s="8"/>
      <c r="E27" s="8"/>
      <c r="F27" s="33"/>
      <c r="G27" s="34"/>
      <c r="H27" s="34"/>
      <c r="I27" s="48"/>
      <c r="J27" s="106"/>
      <c r="K27" s="115"/>
      <c r="L27" s="115"/>
      <c r="M27" s="36"/>
      <c r="N27" s="36"/>
      <c r="O27" s="36"/>
      <c r="P27" s="36"/>
      <c r="Q27" s="36"/>
      <c r="R27" s="64"/>
      <c r="S27" s="38"/>
      <c r="T27" s="39"/>
      <c r="U27" s="65"/>
      <c r="V27" s="29"/>
      <c r="W27" s="30"/>
      <c r="X27" s="31"/>
    </row>
    <row r="28" spans="1:24" ht="15.75">
      <c r="A28" s="32"/>
      <c r="B28" s="32" t="s">
        <v>50</v>
      </c>
      <c r="C28" s="128">
        <v>90</v>
      </c>
      <c r="D28" s="8"/>
      <c r="E28" s="8"/>
      <c r="F28" s="33"/>
      <c r="G28" s="34"/>
      <c r="H28" s="34"/>
      <c r="I28" s="48"/>
      <c r="J28" s="106"/>
      <c r="K28" s="115"/>
      <c r="L28" s="115"/>
      <c r="M28" s="36"/>
      <c r="N28" s="36"/>
      <c r="O28" s="36"/>
      <c r="P28" s="36"/>
      <c r="Q28" s="36"/>
      <c r="R28" s="64"/>
      <c r="S28" s="38"/>
      <c r="T28" s="39"/>
      <c r="U28" s="65"/>
      <c r="V28" s="29"/>
      <c r="W28" s="30"/>
      <c r="X28" s="31"/>
    </row>
    <row r="29" spans="1:24" ht="15.75">
      <c r="A29" s="32"/>
      <c r="B29" s="32" t="s">
        <v>51</v>
      </c>
      <c r="C29" s="128">
        <v>150</v>
      </c>
      <c r="D29" s="8"/>
      <c r="E29" s="8"/>
      <c r="F29" s="33"/>
      <c r="G29" s="34"/>
      <c r="H29" s="34"/>
      <c r="I29" s="48"/>
      <c r="J29" s="106"/>
      <c r="K29" s="115"/>
      <c r="L29" s="115"/>
      <c r="M29" s="36"/>
      <c r="N29" s="36"/>
      <c r="O29" s="36"/>
      <c r="P29" s="36"/>
      <c r="Q29" s="36"/>
      <c r="R29" s="64"/>
      <c r="S29" s="38"/>
      <c r="T29" s="39"/>
      <c r="U29" s="65"/>
      <c r="V29" s="29"/>
      <c r="W29" s="30"/>
      <c r="X29" s="31"/>
    </row>
    <row r="30" spans="1:24" ht="15.75">
      <c r="A30" s="32"/>
      <c r="B30" s="32" t="s">
        <v>52</v>
      </c>
      <c r="C30" s="128">
        <v>150</v>
      </c>
      <c r="D30" s="8"/>
      <c r="E30" s="8"/>
      <c r="F30" s="33"/>
      <c r="G30" s="34"/>
      <c r="H30" s="34"/>
      <c r="I30" s="48"/>
      <c r="J30" s="106"/>
      <c r="K30" s="115"/>
      <c r="L30" s="115"/>
      <c r="M30" s="36"/>
      <c r="N30" s="36"/>
      <c r="O30" s="36"/>
      <c r="P30" s="36"/>
      <c r="Q30" s="36"/>
      <c r="R30" s="64"/>
      <c r="S30" s="38"/>
      <c r="T30" s="39"/>
      <c r="U30" s="65"/>
      <c r="V30" s="29"/>
      <c r="W30" s="30"/>
      <c r="X30" s="31"/>
    </row>
    <row r="31" spans="1:24" ht="15.75">
      <c r="A31" s="32"/>
      <c r="B31" s="32" t="s">
        <v>53</v>
      </c>
      <c r="C31" s="128">
        <v>120</v>
      </c>
      <c r="D31" s="8"/>
      <c r="E31" s="8"/>
      <c r="F31" s="33"/>
      <c r="G31" s="34"/>
      <c r="H31" s="34"/>
      <c r="I31" s="48"/>
      <c r="J31" s="106"/>
      <c r="K31" s="115"/>
      <c r="L31" s="115"/>
      <c r="M31" s="36"/>
      <c r="N31" s="36"/>
      <c r="O31" s="36"/>
      <c r="P31" s="36"/>
      <c r="Q31" s="36"/>
      <c r="R31" s="64"/>
      <c r="S31" s="38"/>
      <c r="T31" s="39"/>
      <c r="U31" s="65"/>
      <c r="V31" s="29"/>
      <c r="W31" s="30"/>
      <c r="X31" s="31"/>
    </row>
    <row r="32" spans="1:24" ht="15.75">
      <c r="A32" s="32"/>
      <c r="B32" s="32" t="s">
        <v>54</v>
      </c>
      <c r="C32" s="128">
        <v>60</v>
      </c>
      <c r="D32" s="8"/>
      <c r="E32" s="8"/>
      <c r="F32" s="33"/>
      <c r="G32" s="34"/>
      <c r="H32" s="34"/>
      <c r="I32" s="48"/>
      <c r="J32" s="106"/>
      <c r="K32" s="115"/>
      <c r="L32" s="115"/>
      <c r="M32" s="36"/>
      <c r="N32" s="36"/>
      <c r="O32" s="36"/>
      <c r="P32" s="36"/>
      <c r="Q32" s="36"/>
      <c r="R32" s="64"/>
      <c r="S32" s="38"/>
      <c r="T32" s="39"/>
      <c r="U32" s="65"/>
      <c r="V32" s="29"/>
      <c r="W32" s="30"/>
      <c r="X32" s="31"/>
    </row>
    <row r="33" spans="1:28" ht="15.75">
      <c r="A33" s="32"/>
      <c r="B33" s="32" t="s">
        <v>55</v>
      </c>
      <c r="C33" s="128">
        <v>46</v>
      </c>
      <c r="D33" s="8"/>
      <c r="E33" s="8"/>
      <c r="F33" s="33"/>
      <c r="G33" s="34"/>
      <c r="H33" s="34"/>
      <c r="I33" s="48"/>
      <c r="J33" s="106"/>
      <c r="K33" s="115"/>
      <c r="L33" s="115"/>
      <c r="M33" s="36"/>
      <c r="N33" s="36"/>
      <c r="O33" s="36"/>
      <c r="P33" s="36"/>
      <c r="Q33" s="36"/>
      <c r="R33" s="64"/>
      <c r="S33" s="38"/>
      <c r="T33" s="39"/>
      <c r="U33" s="65"/>
      <c r="V33" s="29"/>
      <c r="W33" s="30"/>
      <c r="X33" s="31"/>
    </row>
    <row r="34" spans="1:28" ht="15.75">
      <c r="A34" s="32"/>
      <c r="B34" s="32"/>
      <c r="C34" s="8"/>
      <c r="D34" s="8"/>
      <c r="E34" s="8"/>
      <c r="F34" s="49"/>
      <c r="G34" s="46"/>
      <c r="H34" s="46"/>
      <c r="I34" s="48"/>
      <c r="J34" s="106"/>
      <c r="K34" s="115"/>
      <c r="L34" s="115"/>
      <c r="M34" s="36"/>
      <c r="N34" s="36"/>
      <c r="O34" s="36"/>
      <c r="P34" s="36"/>
      <c r="Q34" s="36"/>
      <c r="R34" s="64"/>
      <c r="S34" s="38"/>
      <c r="T34" s="39"/>
      <c r="U34" s="65"/>
      <c r="V34" s="29"/>
      <c r="W34" s="30"/>
      <c r="X34" s="31"/>
    </row>
    <row r="35" spans="1:28" ht="15.75">
      <c r="A35" s="32"/>
      <c r="B35" s="32"/>
      <c r="C35" s="8"/>
      <c r="D35" s="8"/>
      <c r="E35" s="46" t="s">
        <v>35</v>
      </c>
      <c r="F35" s="33"/>
      <c r="G35" s="34"/>
      <c r="H35" s="34"/>
      <c r="I35" s="48"/>
      <c r="J35" s="106"/>
      <c r="K35" s="115"/>
      <c r="L35" s="115"/>
      <c r="M35" s="36"/>
      <c r="N35" s="36"/>
      <c r="O35" s="36"/>
      <c r="P35" s="36"/>
      <c r="Q35" s="36"/>
      <c r="R35" s="64"/>
      <c r="S35" s="38"/>
      <c r="T35" s="39"/>
      <c r="U35" s="65"/>
      <c r="V35" s="29"/>
      <c r="W35" s="30"/>
      <c r="X35" s="31"/>
    </row>
    <row r="36" spans="1:28">
      <c r="A36" s="32"/>
      <c r="B36" s="49" t="s">
        <v>23</v>
      </c>
      <c r="C36" s="107">
        <v>176.5</v>
      </c>
      <c r="D36" s="46" t="s">
        <v>27</v>
      </c>
      <c r="E36" s="46">
        <v>0.69699999999999995</v>
      </c>
      <c r="F36" s="49"/>
      <c r="G36" s="46"/>
      <c r="H36" s="46"/>
      <c r="I36" s="131"/>
      <c r="J36" s="132"/>
      <c r="K36" s="132"/>
      <c r="L36" s="41"/>
      <c r="M36" s="43"/>
      <c r="N36" s="43"/>
      <c r="O36" s="43"/>
      <c r="P36" s="44"/>
      <c r="Q36" s="44"/>
      <c r="R36" s="45"/>
      <c r="S36" s="30"/>
      <c r="T36" s="52"/>
      <c r="U36" s="65"/>
      <c r="V36" s="29"/>
      <c r="W36" s="30"/>
      <c r="X36" s="31"/>
    </row>
    <row r="37" spans="1:28">
      <c r="A37" s="32"/>
      <c r="B37" s="49"/>
      <c r="C37" s="107"/>
      <c r="D37" s="46"/>
      <c r="E37" s="46"/>
      <c r="F37" s="49"/>
      <c r="G37" s="46"/>
      <c r="H37" s="46"/>
      <c r="I37" s="105"/>
      <c r="J37" s="41"/>
      <c r="K37" s="41"/>
      <c r="L37" s="41"/>
      <c r="M37" s="43"/>
      <c r="N37" s="43"/>
      <c r="O37" s="43"/>
      <c r="P37" s="44"/>
      <c r="Q37" s="44"/>
      <c r="R37" s="45"/>
      <c r="S37" s="30"/>
      <c r="T37" s="52"/>
      <c r="U37" s="65"/>
      <c r="V37" s="29"/>
      <c r="W37" s="30"/>
      <c r="X37" s="31"/>
    </row>
    <row r="38" spans="1:28">
      <c r="A38" s="32"/>
      <c r="B38" s="49"/>
      <c r="C38" s="107"/>
      <c r="D38" s="46"/>
      <c r="E38" s="46"/>
      <c r="F38" s="49"/>
      <c r="G38" s="46"/>
      <c r="H38" s="46"/>
      <c r="I38" s="105"/>
      <c r="J38" s="41"/>
      <c r="K38" s="41"/>
      <c r="L38" s="41"/>
      <c r="M38" s="43"/>
      <c r="N38" s="43"/>
      <c r="O38" s="43"/>
      <c r="P38" s="44"/>
      <c r="Q38" s="44"/>
      <c r="R38" s="45"/>
      <c r="S38" s="30"/>
      <c r="T38" s="52"/>
      <c r="U38" s="65"/>
      <c r="V38" s="29"/>
      <c r="W38" s="30"/>
      <c r="X38" s="31"/>
    </row>
    <row r="39" spans="1:28">
      <c r="A39" s="32"/>
      <c r="B39" s="49"/>
      <c r="C39" s="46"/>
      <c r="D39" s="46"/>
      <c r="E39" s="46"/>
      <c r="F39" s="49"/>
      <c r="G39" s="46"/>
      <c r="H39" s="46"/>
      <c r="I39" s="131"/>
      <c r="J39" s="132"/>
      <c r="K39" s="132"/>
      <c r="L39" s="41"/>
      <c r="M39" s="43"/>
      <c r="N39" s="43"/>
      <c r="O39" s="43"/>
      <c r="P39" s="44"/>
      <c r="Q39" s="44"/>
      <c r="R39" s="45"/>
      <c r="S39" s="30"/>
      <c r="T39" s="52"/>
      <c r="U39" s="65"/>
      <c r="V39" s="29"/>
      <c r="W39" s="30"/>
      <c r="X39" s="31"/>
    </row>
    <row r="40" spans="1:28">
      <c r="A40" s="32"/>
      <c r="B40" s="49" t="s">
        <v>29</v>
      </c>
      <c r="C40" s="122">
        <f>SUM(C41:C43)*1000</f>
        <v>1175301</v>
      </c>
      <c r="D40" s="46"/>
      <c r="E40" s="46"/>
      <c r="F40" s="49"/>
      <c r="G40" s="46"/>
      <c r="H40" s="46"/>
      <c r="I40" s="131"/>
      <c r="J40" s="132"/>
      <c r="K40" s="132"/>
      <c r="L40" s="41"/>
      <c r="M40" s="43"/>
      <c r="N40" s="43"/>
      <c r="O40" s="43"/>
      <c r="P40" s="44"/>
      <c r="Q40" s="44"/>
      <c r="R40" s="45"/>
      <c r="S40" s="30"/>
      <c r="T40" s="52"/>
      <c r="U40" s="65"/>
      <c r="V40" s="29"/>
      <c r="W40" s="30"/>
      <c r="X40" s="31"/>
    </row>
    <row r="41" spans="1:28">
      <c r="A41" s="32"/>
      <c r="B41" s="48" t="s">
        <v>29</v>
      </c>
      <c r="C41" s="9">
        <f>C36+(E36*P19)</f>
        <v>1175.3009999999999</v>
      </c>
      <c r="D41" s="66"/>
      <c r="F41" s="49"/>
      <c r="G41" s="46"/>
      <c r="H41" s="46"/>
      <c r="I41" s="120"/>
      <c r="J41" s="36"/>
      <c r="K41" s="30"/>
      <c r="L41" s="30"/>
      <c r="M41" s="30"/>
      <c r="N41" s="30"/>
      <c r="O41" s="30"/>
      <c r="P41" s="30"/>
      <c r="Q41" s="30"/>
      <c r="R41" s="121"/>
      <c r="S41" s="30"/>
      <c r="T41" s="52"/>
      <c r="U41" s="65"/>
      <c r="V41" s="29"/>
      <c r="W41" s="30"/>
      <c r="X41" s="31"/>
    </row>
    <row r="42" spans="1:28">
      <c r="A42" s="32"/>
      <c r="B42" s="48" t="s">
        <v>29</v>
      </c>
      <c r="C42" s="9"/>
      <c r="D42" s="66"/>
      <c r="F42" s="49"/>
      <c r="G42" s="46"/>
      <c r="H42" s="46"/>
      <c r="I42" s="120"/>
      <c r="J42" s="36"/>
      <c r="K42" s="30"/>
      <c r="L42" s="30"/>
      <c r="M42" s="30"/>
      <c r="N42" s="30"/>
      <c r="O42" s="30"/>
      <c r="P42" s="30"/>
      <c r="Q42" s="30"/>
      <c r="R42" s="121"/>
      <c r="S42" s="30"/>
      <c r="T42" s="30"/>
      <c r="U42" s="65"/>
      <c r="V42" s="29"/>
      <c r="W42" s="30"/>
      <c r="X42" s="31"/>
    </row>
    <row r="43" spans="1:28" ht="13.5" thickBot="1">
      <c r="A43" s="32"/>
      <c r="B43" s="108" t="s">
        <v>29</v>
      </c>
      <c r="C43" s="123"/>
      <c r="D43" s="111"/>
      <c r="E43" s="117"/>
      <c r="F43" s="67"/>
      <c r="G43" s="68"/>
      <c r="H43" s="68"/>
      <c r="I43" s="116"/>
      <c r="J43" s="59"/>
      <c r="K43" s="60"/>
      <c r="L43" s="60"/>
      <c r="M43" s="60"/>
      <c r="N43" s="60"/>
      <c r="O43" s="60"/>
      <c r="P43" s="60"/>
      <c r="Q43" s="60"/>
      <c r="R43" s="69"/>
      <c r="S43" s="30"/>
      <c r="T43" s="30"/>
      <c r="U43" s="65"/>
      <c r="V43" s="29"/>
      <c r="W43" s="30"/>
      <c r="X43" s="31"/>
    </row>
    <row r="44" spans="1:28" ht="13.5" thickBot="1">
      <c r="A44" s="70">
        <v>4</v>
      </c>
      <c r="B44" s="71" t="s">
        <v>28</v>
      </c>
      <c r="C44" s="72"/>
      <c r="D44" s="72"/>
      <c r="E44" s="73"/>
      <c r="F44" s="68"/>
      <c r="G44" s="68"/>
      <c r="H44" s="118"/>
      <c r="I44" s="116"/>
      <c r="J44" s="59"/>
      <c r="K44" s="60"/>
      <c r="L44" s="60"/>
      <c r="M44" s="60"/>
      <c r="N44" s="60"/>
      <c r="O44" s="60"/>
      <c r="P44" s="60"/>
      <c r="Q44" s="60"/>
      <c r="R44" s="119"/>
      <c r="S44" s="75"/>
      <c r="T44" s="76"/>
      <c r="U44" s="77">
        <f>U9+U18</f>
        <v>1476453.95</v>
      </c>
      <c r="W44" s="78"/>
    </row>
    <row r="45" spans="1:28" ht="13.5" hidden="1" thickBot="1">
      <c r="A45" s="79">
        <v>5</v>
      </c>
      <c r="B45" s="133" t="s">
        <v>36</v>
      </c>
      <c r="C45" s="133"/>
      <c r="D45" s="133"/>
      <c r="E45" s="133"/>
      <c r="F45" s="80" t="s">
        <v>37</v>
      </c>
      <c r="G45" s="124">
        <v>0.02</v>
      </c>
      <c r="H45" s="81" t="s">
        <v>38</v>
      </c>
      <c r="I45" s="82">
        <f>U44</f>
        <v>1476453.95</v>
      </c>
      <c r="J45" s="83" t="s">
        <v>8</v>
      </c>
      <c r="K45" s="126">
        <f>G45</f>
        <v>0.02</v>
      </c>
      <c r="L45" s="85"/>
      <c r="M45" s="86"/>
      <c r="N45" s="86"/>
      <c r="O45" s="86"/>
      <c r="P45" s="86"/>
      <c r="Q45" s="86"/>
      <c r="R45" s="86"/>
      <c r="S45" s="86"/>
      <c r="T45" s="86"/>
      <c r="U45" s="87"/>
      <c r="W45" s="78"/>
    </row>
    <row r="46" spans="1:28" ht="13.5" thickBot="1">
      <c r="A46" s="70">
        <v>5</v>
      </c>
      <c r="B46" s="125" t="s">
        <v>56</v>
      </c>
      <c r="C46" s="68"/>
      <c r="D46" s="68"/>
      <c r="E46" s="68"/>
      <c r="F46" s="80"/>
      <c r="G46" s="74"/>
      <c r="H46" s="81"/>
      <c r="I46" s="82"/>
      <c r="J46" s="83"/>
      <c r="K46" s="84"/>
      <c r="L46" s="85"/>
      <c r="M46" s="86"/>
      <c r="N46" s="86"/>
      <c r="O46" s="86"/>
      <c r="P46" s="86"/>
      <c r="Q46" s="86"/>
      <c r="R46" s="86"/>
      <c r="S46" s="86"/>
      <c r="T46" s="86"/>
      <c r="U46" s="87">
        <f>U44+U45</f>
        <v>1476453.95</v>
      </c>
      <c r="W46" s="78"/>
    </row>
    <row r="47" spans="1:28" ht="66" customHeight="1" thickBot="1">
      <c r="A47" s="79">
        <v>6</v>
      </c>
      <c r="B47" s="133" t="s">
        <v>58</v>
      </c>
      <c r="C47" s="133"/>
      <c r="D47" s="133"/>
      <c r="E47" s="133"/>
      <c r="F47" s="80" t="s">
        <v>37</v>
      </c>
      <c r="G47" s="88">
        <v>5.6470000000000002</v>
      </c>
      <c r="H47" s="81" t="s">
        <v>41</v>
      </c>
      <c r="I47" s="82">
        <f>U46</f>
        <v>1476453.95</v>
      </c>
      <c r="J47" s="83" t="s">
        <v>8</v>
      </c>
      <c r="K47" s="84">
        <f>G47</f>
        <v>5.6470000000000002</v>
      </c>
      <c r="L47" s="85"/>
      <c r="M47" s="86"/>
      <c r="N47" s="86"/>
      <c r="O47" s="86"/>
      <c r="P47" s="86"/>
      <c r="Q47" s="86"/>
      <c r="R47" s="86"/>
      <c r="S47" s="86"/>
      <c r="T47" s="86"/>
      <c r="U47" s="87">
        <f>ROUND(I47*K47,2)</f>
        <v>8337535.46</v>
      </c>
      <c r="W47" s="78"/>
    </row>
    <row r="48" spans="1:28" ht="13.5" thickBot="1">
      <c r="A48" s="70">
        <v>7</v>
      </c>
      <c r="B48" s="134" t="s">
        <v>39</v>
      </c>
      <c r="C48" s="134"/>
      <c r="D48" s="134"/>
      <c r="E48" s="134"/>
      <c r="F48" s="20"/>
      <c r="G48" s="21"/>
      <c r="H48" s="22"/>
      <c r="I48" s="23"/>
      <c r="J48" s="13"/>
      <c r="K48" s="89"/>
      <c r="L48" s="89"/>
      <c r="M48" s="89"/>
      <c r="N48" s="89"/>
      <c r="O48" s="89"/>
      <c r="P48" s="89"/>
      <c r="Q48" s="89"/>
      <c r="R48" s="89"/>
      <c r="S48" s="89"/>
      <c r="T48" s="90"/>
      <c r="U48" s="91">
        <f>U47</f>
        <v>8337535.46</v>
      </c>
      <c r="W48" s="78"/>
      <c r="AA48" s="92"/>
      <c r="AB48" s="93"/>
    </row>
    <row r="49" spans="1:22" s="103" customFormat="1" ht="13.5" customHeight="1" thickBot="1">
      <c r="A49" s="79">
        <v>8</v>
      </c>
      <c r="B49" s="129" t="s">
        <v>40</v>
      </c>
      <c r="C49" s="130"/>
      <c r="D49" s="72"/>
      <c r="E49" s="94"/>
      <c r="F49" s="95"/>
      <c r="G49" s="96"/>
      <c r="H49" s="97"/>
      <c r="I49" s="98"/>
      <c r="J49" s="98"/>
      <c r="K49" s="98"/>
      <c r="L49" s="98"/>
      <c r="M49" s="96"/>
      <c r="N49" s="96"/>
      <c r="O49" s="96"/>
      <c r="P49" s="99"/>
      <c r="Q49" s="99"/>
      <c r="R49" s="96"/>
      <c r="S49" s="100"/>
      <c r="T49" s="101"/>
      <c r="U49" s="102">
        <f>U48*1.2</f>
        <v>10005042.551999999</v>
      </c>
    </row>
    <row r="50" spans="1:22">
      <c r="J50" s="5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2" ht="15.75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U51" s="5"/>
      <c r="V51" s="5"/>
    </row>
    <row r="52" spans="1:22" ht="15.75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U52" s="5"/>
      <c r="V52" s="5"/>
    </row>
  </sheetData>
  <mergeCells count="23">
    <mergeCell ref="B6:E6"/>
    <mergeCell ref="F6:H6"/>
    <mergeCell ref="I6:T6"/>
    <mergeCell ref="A2:S2"/>
    <mergeCell ref="A3:S3"/>
    <mergeCell ref="B18:E18"/>
    <mergeCell ref="I36:K36"/>
    <mergeCell ref="B7:E7"/>
    <mergeCell ref="F7:H7"/>
    <mergeCell ref="I7:T7"/>
    <mergeCell ref="A8:U8"/>
    <mergeCell ref="B9:E9"/>
    <mergeCell ref="I11:K11"/>
    <mergeCell ref="I12:K12"/>
    <mergeCell ref="I13:K13"/>
    <mergeCell ref="I14:K14"/>
    <mergeCell ref="I15:K15"/>
    <mergeCell ref="B49:C49"/>
    <mergeCell ref="I39:K39"/>
    <mergeCell ref="I40:K40"/>
    <mergeCell ref="B45:E45"/>
    <mergeCell ref="B47:E47"/>
    <mergeCell ref="B48:E48"/>
  </mergeCells>
  <phoneticPr fontId="41" type="noConversion"/>
  <pageMargins left="0.70866141732283472" right="0.39370078740157483" top="0.39370078740157483" bottom="0.39370078740157483" header="0.31496062992125984" footer="0.31496062992125984"/>
  <pageSetup paperSize="9" scale="4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10кВ</vt:lpstr>
      <vt:lpstr>'КЛ 10кВ'!Область_печати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Карпинcкая Ольга</dc:creator>
  <cp:lastModifiedBy>Шишканов Михаил Владимирович</cp:lastModifiedBy>
  <dcterms:created xsi:type="dcterms:W3CDTF">2023-05-14T21:17:07Z</dcterms:created>
  <dcterms:modified xsi:type="dcterms:W3CDTF">2024-09-22T08:26:05Z</dcterms:modified>
</cp:coreProperties>
</file>